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<sst xmlns="http://schemas.openxmlformats.org/spreadsheetml/2006/main" count="5715" uniqueCount="1611">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</sst>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_ &quot;￥&quot;* #,##0_ ;_ &quot;￥&quot;* \-#,##0_ ;_ &quot;￥&quot;* &quot;-&quot;_ ;_ @_ "/>
    <numFmt numFmtId="41" formatCode="_ * #,##0_ ;_ * \-#,##0_ ;_ * &quot;-&quot;_ ;_ @_ "/>
    <numFmt numFmtId="177" formatCode="_ &quot;￥&quot;* #,##0.00_ ;_ &quot;￥&quot;* \-#,##0.00_ ;_ &quot;￥&quot;* &quot;-&quot;??_ ;_ @_ "/>
    <numFmt numFmtId="178" formatCode="0.00_ "/>
    <numFmt numFmtId="43" formatCode="_ * #,##0.00_ ;_ * \-#,##0.00_ ;_ * &quot;-&quot;??_ ;_ @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8" fillId="27" borderId="181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183" applyNumberFormat="0" applyFill="0" applyAlignment="0" applyProtection="0">
      <alignment vertical="center"/>
    </xf>
    <xf numFmtId="0" fontId="36" fillId="0" borderId="183" applyNumberFormat="0" applyFill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3" fillId="0" borderId="184" applyNumberFormat="0" applyFill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37" fillId="26" borderId="185" applyNumberFormat="0" applyAlignment="0" applyProtection="0">
      <alignment vertical="center"/>
    </xf>
    <xf numFmtId="0" fontId="26" fillId="26" borderId="181" applyNumberFormat="0" applyAlignment="0" applyProtection="0">
      <alignment vertical="center"/>
    </xf>
    <xf numFmtId="0" fontId="38" fillId="39" borderId="186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9" fillId="0" borderId="187" applyNumberFormat="0" applyFill="0" applyAlignment="0" applyProtection="0">
      <alignment vertical="center"/>
    </xf>
    <xf numFmtId="0" fontId="40" fillId="0" borderId="188" applyNumberFormat="0" applyFill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2450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>
        <v>1</v>
      </c>
      <c r="AZ7" s="1015"/>
      <c r="BA7" s="975"/>
      <c r="BB7" s="1014"/>
      <c r="BC7" s="1015"/>
      <c r="BD7" s="1015"/>
      <c r="BE7" s="1015">
        <v>0.02</v>
      </c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>
        <f t="shared" si="6"/>
        <v>3150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5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>
        <v>1</v>
      </c>
      <c r="AI11" s="986"/>
      <c r="AJ11" s="720"/>
      <c r="AK11" s="721"/>
      <c r="AL11" s="721"/>
      <c r="AM11" s="721"/>
      <c r="AN11" s="721">
        <v>1</v>
      </c>
      <c r="AO11" s="986"/>
      <c r="AP11" s="1014"/>
      <c r="AQ11" s="1015">
        <v>4</v>
      </c>
      <c r="AR11" s="1015">
        <v>1</v>
      </c>
      <c r="AS11" s="1015">
        <v>3</v>
      </c>
      <c r="AT11" s="1015">
        <v>2</v>
      </c>
      <c r="AU11" s="1018"/>
      <c r="AV11" s="1014">
        <v>1</v>
      </c>
      <c r="AW11" s="1015">
        <v>4</v>
      </c>
      <c r="AX11" s="1015">
        <v>1</v>
      </c>
      <c r="AY11" s="1015">
        <v>6</v>
      </c>
      <c r="AZ11" s="1015">
        <v>5</v>
      </c>
      <c r="BA11" s="1018"/>
      <c r="BB11" s="1014">
        <v>0.02</v>
      </c>
      <c r="BC11" s="1015">
        <v>0.2</v>
      </c>
      <c r="BD11" s="1015">
        <v>0.05</v>
      </c>
      <c r="BE11" s="1015">
        <v>0.2</v>
      </c>
      <c r="BF11" s="1015">
        <v>0.37</v>
      </c>
      <c r="BG11" s="1018"/>
      <c r="BH11" s="1032">
        <f t="shared" si="0"/>
        <v>10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16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10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16</v>
      </c>
      <c r="BY11" s="1048">
        <f t="shared" si="5"/>
        <v>8</v>
      </c>
      <c r="BZ11" s="1041">
        <f t="shared" si="8"/>
        <v>3500</v>
      </c>
      <c r="CA11" s="1042">
        <f t="shared" si="6"/>
        <v>490</v>
      </c>
      <c r="CB11" s="1042">
        <f t="shared" si="6"/>
        <v>3640</v>
      </c>
      <c r="CC11" s="1042">
        <f t="shared" si="6"/>
        <v>560</v>
      </c>
      <c r="CD11" s="1042">
        <f t="shared" si="6"/>
        <v>302.702702702703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>
        <v>2</v>
      </c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3</v>
      </c>
      <c r="AX12" s="1020">
        <v>2</v>
      </c>
      <c r="AY12" s="1020">
        <v>2</v>
      </c>
      <c r="AZ12" s="1020">
        <v>3</v>
      </c>
      <c r="BA12" s="1021"/>
      <c r="BB12" s="1019">
        <v>0.02</v>
      </c>
      <c r="BC12" s="1020">
        <v>0.26</v>
      </c>
      <c r="BD12" s="1020">
        <v>0.07</v>
      </c>
      <c r="BE12" s="1020">
        <v>0.07</v>
      </c>
      <c r="BF12" s="1020">
        <v>0.59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10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10</v>
      </c>
      <c r="BY12" s="1049">
        <f t="shared" si="5"/>
        <v>14</v>
      </c>
      <c r="BZ12" s="1050">
        <f t="shared" si="8"/>
        <v>7700</v>
      </c>
      <c r="CA12" s="1051">
        <f t="shared" si="6"/>
        <v>538.461538461538</v>
      </c>
      <c r="CB12" s="1051">
        <f t="shared" si="6"/>
        <v>1700</v>
      </c>
      <c r="CC12" s="1051">
        <f t="shared" si="6"/>
        <v>1600</v>
      </c>
      <c r="CD12" s="1051">
        <f t="shared" si="6"/>
        <v>118.64406779661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5</v>
      </c>
      <c r="M13" s="721">
        <v>5</v>
      </c>
      <c r="N13" s="721">
        <v>1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25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2</v>
      </c>
      <c r="AE13" s="721">
        <v>1</v>
      </c>
      <c r="AF13" s="721">
        <v>1</v>
      </c>
      <c r="AG13" s="721"/>
      <c r="AH13" s="721"/>
      <c r="AI13" s="972"/>
      <c r="AJ13" s="720">
        <v>3</v>
      </c>
      <c r="AK13" s="721">
        <v>3</v>
      </c>
      <c r="AL13" s="721">
        <v>1</v>
      </c>
      <c r="AM13" s="1011"/>
      <c r="AN13" s="1011"/>
      <c r="AO13" s="972"/>
      <c r="AP13" s="1014">
        <v>6</v>
      </c>
      <c r="AQ13" s="1015">
        <v>3</v>
      </c>
      <c r="AR13" s="1015">
        <v>2</v>
      </c>
      <c r="AS13" s="1022">
        <v>2</v>
      </c>
      <c r="AT13" s="1022"/>
      <c r="AU13" s="975"/>
      <c r="AV13" s="1014">
        <v>14</v>
      </c>
      <c r="AW13" s="1015">
        <v>8</v>
      </c>
      <c r="AX13" s="1015">
        <v>4</v>
      </c>
      <c r="AY13" s="1022">
        <v>3</v>
      </c>
      <c r="AZ13" s="1022">
        <v>1</v>
      </c>
      <c r="BA13" s="975"/>
      <c r="BB13" s="1014">
        <v>0.94</v>
      </c>
      <c r="BC13" s="1015">
        <v>0.59</v>
      </c>
      <c r="BD13" s="1015">
        <v>0.7</v>
      </c>
      <c r="BE13" s="1015">
        <v>0.12</v>
      </c>
      <c r="BF13" s="1015">
        <v>0.02</v>
      </c>
      <c r="BG13" s="975"/>
      <c r="BH13" s="1032">
        <f t="shared" si="0"/>
        <v>75</v>
      </c>
      <c r="BI13" s="816">
        <f t="shared" si="1"/>
        <v>44</v>
      </c>
      <c r="BJ13" s="816">
        <f t="shared" si="2"/>
        <v>26</v>
      </c>
      <c r="BK13" s="816">
        <f t="shared" si="3"/>
        <v>13</v>
      </c>
      <c r="BL13" s="816">
        <f t="shared" si="4"/>
        <v>19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75</v>
      </c>
      <c r="BU13" s="831">
        <f t="shared" si="5"/>
        <v>44</v>
      </c>
      <c r="BV13" s="831">
        <f t="shared" si="5"/>
        <v>26</v>
      </c>
      <c r="BW13" s="831">
        <f t="shared" ref="BW13:BW15" si="9">BK13+BQ13</f>
        <v>13</v>
      </c>
      <c r="BX13" s="831">
        <f t="shared" ref="BX13:BX15" si="10">BL13+BR13</f>
        <v>19</v>
      </c>
      <c r="BY13" s="975"/>
      <c r="BZ13" s="1041">
        <f t="shared" si="8"/>
        <v>558.510638297872</v>
      </c>
      <c r="CA13" s="1042">
        <f t="shared" si="6"/>
        <v>522.033898305085</v>
      </c>
      <c r="CB13" s="1042">
        <f t="shared" si="6"/>
        <v>260</v>
      </c>
      <c r="CC13" s="1042">
        <f t="shared" ref="CC13:CC15" si="11">IF(BE13&lt;&gt;0,BW13/BE13*7,"-")</f>
        <v>758.333333333333</v>
      </c>
      <c r="CD13" s="1042">
        <f t="shared" ref="CD13:CD15" si="12">IF(BF13&lt;&gt;0,BX13/BF13*7,"-")</f>
        <v>6650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12</v>
      </c>
      <c r="M14" s="953">
        <v>4</v>
      </c>
      <c r="N14" s="953">
        <v>6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>
        <v>1</v>
      </c>
      <c r="AF14" s="953">
        <v>2</v>
      </c>
      <c r="AG14" s="953"/>
      <c r="AH14" s="953"/>
      <c r="AI14" s="976"/>
      <c r="AJ14" s="536">
        <v>3</v>
      </c>
      <c r="AK14" s="953">
        <v>2</v>
      </c>
      <c r="AL14" s="953">
        <v>3</v>
      </c>
      <c r="AM14" s="1012"/>
      <c r="AN14" s="1012"/>
      <c r="AO14" s="976"/>
      <c r="AP14" s="538">
        <v>6</v>
      </c>
      <c r="AQ14" s="790">
        <v>3</v>
      </c>
      <c r="AR14" s="790">
        <v>3</v>
      </c>
      <c r="AS14" s="1023"/>
      <c r="AT14" s="1023"/>
      <c r="AU14" s="980"/>
      <c r="AV14" s="538">
        <v>11</v>
      </c>
      <c r="AW14" s="790">
        <v>8</v>
      </c>
      <c r="AX14" s="790">
        <v>6</v>
      </c>
      <c r="AY14" s="1023"/>
      <c r="AZ14" s="1023"/>
      <c r="BA14" s="980"/>
      <c r="BB14" s="538">
        <v>1.09</v>
      </c>
      <c r="BC14" s="790">
        <v>0.52</v>
      </c>
      <c r="BD14" s="790">
        <v>0.71</v>
      </c>
      <c r="BE14" s="790"/>
      <c r="BF14" s="790"/>
      <c r="BG14" s="980"/>
      <c r="BH14" s="556">
        <f t="shared" si="0"/>
        <v>77</v>
      </c>
      <c r="BI14" s="1029">
        <f t="shared" si="1"/>
        <v>61</v>
      </c>
      <c r="BJ14" s="1029">
        <f t="shared" si="2"/>
        <v>21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77</v>
      </c>
      <c r="BU14" s="1043">
        <f t="shared" si="5"/>
        <v>61</v>
      </c>
      <c r="BV14" s="1043">
        <f t="shared" si="5"/>
        <v>21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494.495412844037</v>
      </c>
      <c r="CA14" s="850">
        <f t="shared" si="6"/>
        <v>821.153846153846</v>
      </c>
      <c r="CB14" s="850">
        <f t="shared" si="6"/>
        <v>207.042253521127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9</v>
      </c>
      <c r="M15" s="956">
        <v>9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/>
      <c r="AF15" s="956">
        <v>1</v>
      </c>
      <c r="AG15" s="956"/>
      <c r="AH15" s="956"/>
      <c r="AI15" s="981"/>
      <c r="AJ15" s="547">
        <v>6</v>
      </c>
      <c r="AK15" s="956">
        <v>2</v>
      </c>
      <c r="AL15" s="956">
        <v>1</v>
      </c>
      <c r="AM15" s="1013"/>
      <c r="AN15" s="1013"/>
      <c r="AO15" s="981"/>
      <c r="AP15" s="549">
        <v>14</v>
      </c>
      <c r="AQ15" s="795">
        <v>9</v>
      </c>
      <c r="AR15" s="795">
        <v>1</v>
      </c>
      <c r="AS15" s="1024">
        <v>1</v>
      </c>
      <c r="AT15" s="1024"/>
      <c r="AU15" s="984"/>
      <c r="AV15" s="549">
        <v>16</v>
      </c>
      <c r="AW15" s="795">
        <v>16</v>
      </c>
      <c r="AX15" s="795">
        <v>3</v>
      </c>
      <c r="AY15" s="1024">
        <v>1</v>
      </c>
      <c r="AZ15" s="1024"/>
      <c r="BA15" s="984"/>
      <c r="BB15" s="549">
        <v>1.46</v>
      </c>
      <c r="BC15" s="795">
        <v>0.7</v>
      </c>
      <c r="BD15" s="795">
        <v>0.3</v>
      </c>
      <c r="BE15" s="795">
        <v>0.05</v>
      </c>
      <c r="BF15" s="795"/>
      <c r="BG15" s="984"/>
      <c r="BH15" s="568">
        <f t="shared" si="0"/>
        <v>84</v>
      </c>
      <c r="BI15" s="1031">
        <f t="shared" si="1"/>
        <v>82</v>
      </c>
      <c r="BJ15" s="1031">
        <f t="shared" si="2"/>
        <v>55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84</v>
      </c>
      <c r="BU15" s="1047">
        <f t="shared" si="5"/>
        <v>82</v>
      </c>
      <c r="BV15" s="1047">
        <f t="shared" si="5"/>
        <v>55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402.739726027397</v>
      </c>
      <c r="CA15" s="854">
        <f t="shared" si="6"/>
        <v>820</v>
      </c>
      <c r="CB15" s="854">
        <f t="shared" si="6"/>
        <v>1283.33333333333</v>
      </c>
      <c r="CC15" s="854">
        <f t="shared" si="11"/>
        <v>2660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3640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8</v>
      </c>
      <c r="N17" s="953">
        <v>4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>
        <v>1</v>
      </c>
      <c r="AF17" s="953">
        <v>1</v>
      </c>
      <c r="AG17" s="953"/>
      <c r="AH17" s="953"/>
      <c r="AI17" s="976"/>
      <c r="AJ17" s="536"/>
      <c r="AK17" s="953">
        <v>1</v>
      </c>
      <c r="AL17" s="953">
        <v>1</v>
      </c>
      <c r="AM17" s="953">
        <v>1</v>
      </c>
      <c r="AN17" s="953"/>
      <c r="AO17" s="976"/>
      <c r="AP17" s="538"/>
      <c r="AQ17" s="790">
        <v>2</v>
      </c>
      <c r="AR17" s="790">
        <v>3</v>
      </c>
      <c r="AS17" s="790">
        <v>2</v>
      </c>
      <c r="AT17" s="790"/>
      <c r="AU17" s="980"/>
      <c r="AV17" s="538">
        <v>3</v>
      </c>
      <c r="AW17" s="790">
        <v>5</v>
      </c>
      <c r="AX17" s="790">
        <v>6</v>
      </c>
      <c r="AY17" s="790">
        <v>5</v>
      </c>
      <c r="AZ17" s="790"/>
      <c r="BA17" s="980"/>
      <c r="BB17" s="538">
        <v>0.05</v>
      </c>
      <c r="BC17" s="790">
        <v>0.72</v>
      </c>
      <c r="BD17" s="790">
        <v>0.42</v>
      </c>
      <c r="BE17" s="790">
        <v>0.22</v>
      </c>
      <c r="BF17" s="790"/>
      <c r="BG17" s="980"/>
      <c r="BH17" s="556">
        <f t="shared" si="0"/>
        <v>35</v>
      </c>
      <c r="BI17" s="1029">
        <f t="shared" si="1"/>
        <v>48</v>
      </c>
      <c r="BJ17" s="1029">
        <f t="shared" si="2"/>
        <v>29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48</v>
      </c>
      <c r="BV17" s="1043">
        <f t="shared" si="5"/>
        <v>29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4900</v>
      </c>
      <c r="CA17" s="850">
        <f t="shared" si="6"/>
        <v>466.666666666667</v>
      </c>
      <c r="CB17" s="850">
        <f t="shared" si="6"/>
        <v>483.333333333333</v>
      </c>
      <c r="CC17" s="850">
        <f t="shared" si="6"/>
        <v>827.272727272727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>
        <v>1</v>
      </c>
      <c r="AX18" s="805">
        <v>2</v>
      </c>
      <c r="AY18" s="805">
        <v>1</v>
      </c>
      <c r="AZ18" s="805">
        <v>1</v>
      </c>
      <c r="BA18" s="995"/>
      <c r="BB18" s="541"/>
      <c r="BC18" s="805">
        <v>0.02</v>
      </c>
      <c r="BD18" s="805">
        <v>0.07</v>
      </c>
      <c r="BE18" s="805">
        <v>0.02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23</v>
      </c>
      <c r="BY18" s="995"/>
      <c r="BZ18" s="861" t="str">
        <f t="shared" si="8"/>
        <v>-</v>
      </c>
      <c r="CA18" s="862">
        <f t="shared" si="6"/>
        <v>11200</v>
      </c>
      <c r="CB18" s="862">
        <f t="shared" si="6"/>
        <v>2400</v>
      </c>
      <c r="CC18" s="862">
        <f t="shared" si="6"/>
        <v>7700</v>
      </c>
      <c r="CD18" s="862">
        <f t="shared" si="6"/>
        <v>8050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3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1</v>
      </c>
      <c r="AN20" s="953"/>
      <c r="AO20" s="976"/>
      <c r="AP20" s="1016">
        <v>1</v>
      </c>
      <c r="AQ20" s="1025"/>
      <c r="AR20" s="1025"/>
      <c r="AS20" s="1025">
        <v>1</v>
      </c>
      <c r="AT20" s="1025"/>
      <c r="AU20" s="980"/>
      <c r="AV20" s="1016">
        <v>1</v>
      </c>
      <c r="AW20" s="1025"/>
      <c r="AX20" s="1025"/>
      <c r="AY20" s="1025">
        <v>1</v>
      </c>
      <c r="AZ20" s="1025"/>
      <c r="BA20" s="980"/>
      <c r="BB20" s="1016">
        <v>0.05</v>
      </c>
      <c r="BC20" s="1025"/>
      <c r="BD20" s="1025"/>
      <c r="BE20" s="1025">
        <v>0.27</v>
      </c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5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5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>
        <f t="shared" si="8"/>
        <v>129.62962962963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>
        <v>1</v>
      </c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0.05</v>
      </c>
      <c r="BF22" s="1015">
        <v>0.05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0</v>
      </c>
      <c r="BY22" s="975"/>
      <c r="BZ22" s="1041">
        <f t="shared" si="8"/>
        <v>700</v>
      </c>
      <c r="CA22" s="1042">
        <f t="shared" si="8"/>
        <v>700</v>
      </c>
      <c r="CB22" s="1042">
        <f t="shared" si="8"/>
        <v>400</v>
      </c>
      <c r="CC22" s="1042">
        <f t="shared" si="8"/>
        <v>560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0.07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>
        <v>1</v>
      </c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2</v>
      </c>
      <c r="AU24" s="1018"/>
      <c r="AV24" s="1014"/>
      <c r="AW24" s="1015">
        <v>1</v>
      </c>
      <c r="AX24" s="1015"/>
      <c r="AY24" s="1015">
        <v>1</v>
      </c>
      <c r="AZ24" s="1015">
        <v>7</v>
      </c>
      <c r="BA24" s="1018">
        <v>2</v>
      </c>
      <c r="BB24" s="1014"/>
      <c r="BC24" s="1015">
        <v>0.02</v>
      </c>
      <c r="BD24" s="1015"/>
      <c r="BE24" s="1015">
        <v>0.02</v>
      </c>
      <c r="BF24" s="1015">
        <v>0.4</v>
      </c>
      <c r="BG24" s="1018">
        <v>0.03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 t="str">
        <f t="shared" si="8"/>
        <v>-</v>
      </c>
      <c r="CC24" s="1042">
        <f t="shared" si="8"/>
        <v>2450</v>
      </c>
      <c r="CD24" s="1042">
        <f t="shared" si="8"/>
        <v>297.5</v>
      </c>
      <c r="CE24" s="1061">
        <f t="shared" si="8"/>
        <v>3033.33333333333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6</v>
      </c>
      <c r="O25" s="953">
        <v>4</v>
      </c>
      <c r="P25" s="953">
        <v>8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2</v>
      </c>
      <c r="AI25" s="1000">
        <v>1</v>
      </c>
      <c r="AJ25" s="536"/>
      <c r="AK25" s="953"/>
      <c r="AL25" s="953">
        <v>1</v>
      </c>
      <c r="AM25" s="953">
        <v>1</v>
      </c>
      <c r="AN25" s="953">
        <v>2</v>
      </c>
      <c r="AO25" s="1000">
        <v>2</v>
      </c>
      <c r="AP25" s="1016"/>
      <c r="AQ25" s="1025"/>
      <c r="AR25" s="1025">
        <v>5</v>
      </c>
      <c r="AS25" s="1025">
        <v>2</v>
      </c>
      <c r="AT25" s="1025">
        <v>8</v>
      </c>
      <c r="AU25" s="1026">
        <v>6</v>
      </c>
      <c r="AV25" s="1016">
        <v>1</v>
      </c>
      <c r="AW25" s="1025">
        <v>1</v>
      </c>
      <c r="AX25" s="1025">
        <v>8</v>
      </c>
      <c r="AY25" s="1025">
        <v>8</v>
      </c>
      <c r="AZ25" s="1025">
        <v>14</v>
      </c>
      <c r="BA25" s="1026">
        <v>13</v>
      </c>
      <c r="BB25" s="1016">
        <v>0.02</v>
      </c>
      <c r="BC25" s="1025">
        <v>0.02</v>
      </c>
      <c r="BD25" s="1025">
        <v>0.87</v>
      </c>
      <c r="BE25" s="1025">
        <v>0.41</v>
      </c>
      <c r="BF25" s="1025">
        <v>0.94</v>
      </c>
      <c r="BG25" s="1026">
        <v>0.7</v>
      </c>
      <c r="BH25" s="817">
        <f t="shared" si="0"/>
        <v>43</v>
      </c>
      <c r="BI25" s="818">
        <f t="shared" si="1"/>
        <v>39</v>
      </c>
      <c r="BJ25" s="818">
        <f t="shared" si="2"/>
        <v>21</v>
      </c>
      <c r="BK25" s="818">
        <f t="shared" si="3"/>
        <v>47</v>
      </c>
      <c r="BL25" s="818">
        <f t="shared" si="4"/>
        <v>25</v>
      </c>
      <c r="BM25" s="1039">
        <f>IF($A$1="补货",Q25+W25+AC25,Q25)</f>
        <v>25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21</v>
      </c>
      <c r="BW25" s="833">
        <f t="shared" si="7"/>
        <v>47</v>
      </c>
      <c r="BX25" s="833">
        <f t="shared" si="7"/>
        <v>25</v>
      </c>
      <c r="BY25" s="1054">
        <f t="shared" si="7"/>
        <v>25</v>
      </c>
      <c r="BZ25" s="1045">
        <f t="shared" si="8"/>
        <v>15050</v>
      </c>
      <c r="CA25" s="1053">
        <f t="shared" si="8"/>
        <v>13650</v>
      </c>
      <c r="CB25" s="1053">
        <f t="shared" si="8"/>
        <v>168.965517241379</v>
      </c>
      <c r="CC25" s="1053">
        <f t="shared" si="8"/>
        <v>802.439024390244</v>
      </c>
      <c r="CD25" s="1053">
        <f t="shared" si="8"/>
        <v>186.170212765957</v>
      </c>
      <c r="CE25" s="1064">
        <f t="shared" si="8"/>
        <v>250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>
        <v>1</v>
      </c>
      <c r="BB26" s="1016">
        <v>0.02</v>
      </c>
      <c r="BC26" s="1025"/>
      <c r="BD26" s="1025"/>
      <c r="BE26" s="1025">
        <v>0.02</v>
      </c>
      <c r="BF26" s="1025">
        <v>0.07</v>
      </c>
      <c r="BG26" s="1026">
        <v>0.02</v>
      </c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4550</v>
      </c>
      <c r="CD26" s="1053">
        <f t="shared" si="8"/>
        <v>1400</v>
      </c>
      <c r="CE26" s="1064">
        <f t="shared" si="8"/>
        <v>6300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980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>
        <v>1</v>
      </c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0.32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13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13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284.375</v>
      </c>
      <c r="CB28" s="1057">
        <f t="shared" si="8"/>
        <v>291.666666666667</v>
      </c>
      <c r="CC28" s="1057">
        <f t="shared" si="8"/>
        <v>4550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13</v>
      </c>
      <c r="P29" s="721">
        <v>1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39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>
        <v>2</v>
      </c>
      <c r="AI29" s="972"/>
      <c r="AJ29" s="720"/>
      <c r="AK29" s="721">
        <v>1</v>
      </c>
      <c r="AL29" s="721">
        <v>2</v>
      </c>
      <c r="AM29" s="721">
        <v>1</v>
      </c>
      <c r="AN29" s="721">
        <v>3</v>
      </c>
      <c r="AO29" s="972"/>
      <c r="AP29" s="1014">
        <v>1</v>
      </c>
      <c r="AQ29" s="1015">
        <v>2</v>
      </c>
      <c r="AR29" s="1015">
        <v>6</v>
      </c>
      <c r="AS29" s="1015">
        <v>11</v>
      </c>
      <c r="AT29" s="1015">
        <v>5</v>
      </c>
      <c r="AU29" s="975"/>
      <c r="AV29" s="1014">
        <v>1</v>
      </c>
      <c r="AW29" s="1015">
        <v>3</v>
      </c>
      <c r="AX29" s="1015">
        <v>12</v>
      </c>
      <c r="AY29" s="1015">
        <v>20</v>
      </c>
      <c r="AZ29" s="1015">
        <v>11</v>
      </c>
      <c r="BA29" s="975"/>
      <c r="BB29" s="1014">
        <v>0.05</v>
      </c>
      <c r="BC29" s="1015">
        <v>0.19</v>
      </c>
      <c r="BD29" s="1015">
        <v>0.54</v>
      </c>
      <c r="BE29" s="1015">
        <v>0.92</v>
      </c>
      <c r="BF29" s="1015">
        <v>0.86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43</v>
      </c>
      <c r="BL29" s="816">
        <f>IF($A$1="补货",P29+V29+AB29,P29)</f>
        <v>40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43</v>
      </c>
      <c r="BX29" s="831">
        <f t="shared" si="7"/>
        <v>40</v>
      </c>
      <c r="BY29" s="975"/>
      <c r="BZ29" s="1041">
        <f t="shared" si="8"/>
        <v>2100</v>
      </c>
      <c r="CA29" s="1042">
        <f t="shared" si="8"/>
        <v>884.210526315789</v>
      </c>
      <c r="CB29" s="1042">
        <f t="shared" si="8"/>
        <v>1140.74074074074</v>
      </c>
      <c r="CC29" s="1042">
        <f t="shared" si="8"/>
        <v>327.173913043478</v>
      </c>
      <c r="CD29" s="1042">
        <f t="shared" si="8"/>
        <v>325.581395348837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4</v>
      </c>
      <c r="N30" s="727">
        <v>10</v>
      </c>
      <c r="O30" s="727">
        <v>9</v>
      </c>
      <c r="P30" s="727">
        <v>7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>
        <v>1</v>
      </c>
      <c r="AH30" s="727"/>
      <c r="AI30" s="981"/>
      <c r="AJ30" s="726"/>
      <c r="AK30" s="727">
        <v>1</v>
      </c>
      <c r="AL30" s="727">
        <v>3</v>
      </c>
      <c r="AM30" s="727">
        <v>4</v>
      </c>
      <c r="AN30" s="727"/>
      <c r="AO30" s="981"/>
      <c r="AP30" s="1019"/>
      <c r="AQ30" s="1020">
        <v>2</v>
      </c>
      <c r="AR30" s="1020">
        <v>4</v>
      </c>
      <c r="AS30" s="1020">
        <v>11</v>
      </c>
      <c r="AT30" s="1020">
        <v>4</v>
      </c>
      <c r="AU30" s="984"/>
      <c r="AV30" s="1019"/>
      <c r="AW30" s="1020">
        <v>2</v>
      </c>
      <c r="AX30" s="1020">
        <v>4</v>
      </c>
      <c r="AY30" s="1020">
        <v>17</v>
      </c>
      <c r="AZ30" s="1020">
        <v>8</v>
      </c>
      <c r="BA30" s="984"/>
      <c r="BB30" s="1019"/>
      <c r="BC30" s="1020">
        <v>0.17</v>
      </c>
      <c r="BD30" s="1020">
        <v>0.41</v>
      </c>
      <c r="BE30" s="1020">
        <v>1.08</v>
      </c>
      <c r="BF30" s="1020">
        <v>0.26</v>
      </c>
      <c r="BG30" s="984"/>
      <c r="BH30" s="819">
        <f t="shared" si="13"/>
        <v>21</v>
      </c>
      <c r="BI30" s="820">
        <f t="shared" si="13"/>
        <v>24</v>
      </c>
      <c r="BJ30" s="820">
        <f t="shared" si="13"/>
        <v>15</v>
      </c>
      <c r="BK30" s="820">
        <f t="shared" si="13"/>
        <v>36</v>
      </c>
      <c r="BL30" s="820">
        <f>IF($A$1="补货",P30+V30+AB30,P30)</f>
        <v>31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24</v>
      </c>
      <c r="BV30" s="835">
        <f t="shared" si="7"/>
        <v>15</v>
      </c>
      <c r="BW30" s="835">
        <f t="shared" si="7"/>
        <v>36</v>
      </c>
      <c r="BX30" s="835">
        <f t="shared" si="7"/>
        <v>31</v>
      </c>
      <c r="BY30" s="984"/>
      <c r="BZ30" s="1050" t="str">
        <f t="shared" si="8"/>
        <v>-</v>
      </c>
      <c r="CA30" s="1051">
        <f t="shared" si="8"/>
        <v>988.235294117647</v>
      </c>
      <c r="CB30" s="1051">
        <f t="shared" si="8"/>
        <v>256.09756097561</v>
      </c>
      <c r="CC30" s="1051">
        <f t="shared" si="8"/>
        <v>233.333333333333</v>
      </c>
      <c r="CD30" s="1051">
        <f t="shared" si="8"/>
        <v>834.615384615385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>
        <v>2</v>
      </c>
      <c r="N7" s="33">
        <v>3</v>
      </c>
      <c r="O7" s="33">
        <v>4</v>
      </c>
      <c r="P7" s="33">
        <v>4</v>
      </c>
      <c r="Q7" s="43">
        <v>0.71</v>
      </c>
      <c r="R7" s="44">
        <f t="shared" si="0"/>
        <v>26</v>
      </c>
      <c r="S7" s="45"/>
      <c r="T7" s="45">
        <f t="shared" si="1"/>
        <v>26</v>
      </c>
      <c r="U7" s="33">
        <f t="shared" si="2"/>
        <v>256.338028169014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18</v>
      </c>
      <c r="K11" s="320"/>
      <c r="L11" s="320"/>
      <c r="M11" s="320"/>
      <c r="N11" s="320"/>
      <c r="O11" s="320">
        <v>3</v>
      </c>
      <c r="P11" s="320">
        <v>5</v>
      </c>
      <c r="Q11" s="330">
        <v>0.18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700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9</v>
      </c>
      <c r="O12" s="33">
        <v>17</v>
      </c>
      <c r="P12" s="33">
        <v>33</v>
      </c>
      <c r="Q12" s="43">
        <v>1.74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44</v>
      </c>
      <c r="K14" s="33"/>
      <c r="L14" s="33"/>
      <c r="M14" s="33">
        <v>1</v>
      </c>
      <c r="N14" s="33">
        <v>1</v>
      </c>
      <c r="O14" s="33">
        <v>1</v>
      </c>
      <c r="P14" s="33">
        <v>2</v>
      </c>
      <c r="Q14" s="43">
        <v>0.64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481.25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18</v>
      </c>
      <c r="K18" s="33"/>
      <c r="L18" s="33"/>
      <c r="M18" s="33">
        <v>2</v>
      </c>
      <c r="N18" s="33">
        <v>2</v>
      </c>
      <c r="O18" s="33">
        <v>2</v>
      </c>
      <c r="P18" s="33">
        <v>3</v>
      </c>
      <c r="Q18" s="43">
        <v>0.56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225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>
        <v>15</v>
      </c>
      <c r="K19" s="33"/>
      <c r="L19" s="33"/>
      <c r="M19" s="33">
        <v>2</v>
      </c>
      <c r="N19" s="33">
        <v>4</v>
      </c>
      <c r="O19" s="33">
        <v>7</v>
      </c>
      <c r="P19" s="33">
        <v>9</v>
      </c>
      <c r="Q19" s="43">
        <v>0.97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108.247422680412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1152.94117647059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>
        <v>1</v>
      </c>
      <c r="Q25" s="43">
        <v>0.02</v>
      </c>
      <c r="R25" s="44">
        <f t="shared" si="0"/>
        <v>7</v>
      </c>
      <c r="S25" s="45"/>
      <c r="T25" s="45">
        <f t="shared" si="3"/>
        <v>7</v>
      </c>
      <c r="U25" s="33">
        <f t="shared" si="4"/>
        <v>2450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>
        <v>1</v>
      </c>
      <c r="Q31" s="43">
        <v>0.02</v>
      </c>
      <c r="R31" s="44">
        <f t="shared" si="0"/>
        <v>18</v>
      </c>
      <c r="S31" s="45"/>
      <c r="T31" s="45">
        <f t="shared" si="3"/>
        <v>18</v>
      </c>
      <c r="U31" s="33">
        <f t="shared" si="4"/>
        <v>6300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2</v>
      </c>
      <c r="P42" s="33">
        <v>2</v>
      </c>
      <c r="Q42" s="43">
        <v>0.17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1194.11764705882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40</v>
      </c>
      <c r="K46" s="33"/>
      <c r="L46" s="33"/>
      <c r="M46" s="33"/>
      <c r="N46" s="33"/>
      <c r="O46" s="33"/>
      <c r="P46" s="33"/>
      <c r="Q46" s="43"/>
      <c r="R46" s="44">
        <f t="shared" si="5"/>
        <v>40</v>
      </c>
      <c r="S46" s="45"/>
      <c r="T46" s="45">
        <f t="shared" si="3"/>
        <v>40</v>
      </c>
      <c r="U46" s="33" t="str">
        <f t="shared" si="4"/>
        <v>-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48</v>
      </c>
      <c r="K59" s="326"/>
      <c r="L59" s="326"/>
      <c r="M59" s="326">
        <v>1</v>
      </c>
      <c r="N59" s="326">
        <v>2</v>
      </c>
      <c r="O59" s="326">
        <v>4</v>
      </c>
      <c r="P59" s="326">
        <v>8</v>
      </c>
      <c r="Q59" s="339">
        <v>0.55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610.909090909091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13</v>
      </c>
      <c r="K60" s="320"/>
      <c r="L60" s="320"/>
      <c r="M60" s="320">
        <v>3</v>
      </c>
      <c r="N60" s="320">
        <v>4</v>
      </c>
      <c r="O60" s="320">
        <v>6</v>
      </c>
      <c r="P60" s="320">
        <v>10</v>
      </c>
      <c r="Q60" s="330">
        <v>1.1</v>
      </c>
      <c r="R60" s="331">
        <f t="shared" si="5"/>
        <v>13</v>
      </c>
      <c r="S60" s="332"/>
      <c r="T60" s="332">
        <f t="shared" si="6"/>
        <v>13</v>
      </c>
      <c r="U60" s="320">
        <f t="shared" si="7"/>
        <v>82.7272727272727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30</v>
      </c>
      <c r="S61" s="45"/>
      <c r="T61" s="45">
        <f t="shared" si="6"/>
        <v>30</v>
      </c>
      <c r="U61" s="33">
        <f t="shared" si="7"/>
        <v>875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>
        <v>1</v>
      </c>
      <c r="P63" s="33">
        <v>1</v>
      </c>
      <c r="Q63" s="43">
        <v>0.05</v>
      </c>
      <c r="R63" s="44">
        <f t="shared" si="5"/>
        <v>40</v>
      </c>
      <c r="S63" s="45"/>
      <c r="T63" s="45">
        <f t="shared" si="6"/>
        <v>40</v>
      </c>
      <c r="U63" s="33">
        <f t="shared" si="7"/>
        <v>5600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43</v>
      </c>
      <c r="K64" s="33"/>
      <c r="L64" s="33"/>
      <c r="M64" s="33">
        <v>3</v>
      </c>
      <c r="N64" s="33">
        <v>3</v>
      </c>
      <c r="O64" s="33">
        <v>4</v>
      </c>
      <c r="P64" s="33">
        <v>6</v>
      </c>
      <c r="Q64" s="43">
        <v>0.89</v>
      </c>
      <c r="R64" s="44">
        <f t="shared" si="5"/>
        <v>43</v>
      </c>
      <c r="S64" s="45"/>
      <c r="T64" s="45">
        <f t="shared" si="6"/>
        <v>43</v>
      </c>
      <c r="U64" s="33">
        <f t="shared" si="7"/>
        <v>338.202247191011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32</v>
      </c>
      <c r="K65" s="39"/>
      <c r="L65" s="39"/>
      <c r="M65" s="39">
        <v>2</v>
      </c>
      <c r="N65" s="39">
        <v>8</v>
      </c>
      <c r="O65" s="39">
        <v>13</v>
      </c>
      <c r="P65" s="39">
        <v>14</v>
      </c>
      <c r="Q65" s="48">
        <v>1.88</v>
      </c>
      <c r="R65" s="334">
        <f t="shared" si="5"/>
        <v>32</v>
      </c>
      <c r="S65" s="50"/>
      <c r="T65" s="50">
        <f t="shared" si="6"/>
        <v>32</v>
      </c>
      <c r="U65" s="39">
        <f t="shared" si="7"/>
        <v>119.148936170213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6</v>
      </c>
      <c r="K66" s="320"/>
      <c r="L66" s="320"/>
      <c r="M66" s="320">
        <v>4</v>
      </c>
      <c r="N66" s="320">
        <v>6</v>
      </c>
      <c r="O66" s="320">
        <v>19</v>
      </c>
      <c r="P66" s="320">
        <v>28</v>
      </c>
      <c r="Q66" s="330">
        <v>2.12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19.811320754717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4</v>
      </c>
      <c r="Q67" s="43">
        <v>0.2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3430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43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 t="shared" ref="R68:R99" si="8">IF($A$1="补货",IF(V68="FBA",I68,J68)+K68+L68,IF(V68="FBA",I68,J68))</f>
        <v>43</v>
      </c>
      <c r="S68" s="45"/>
      <c r="T68" s="45">
        <f t="shared" si="6"/>
        <v>43</v>
      </c>
      <c r="U68" s="33">
        <f t="shared" si="7"/>
        <v>1770.58823529412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127</v>
      </c>
      <c r="K69" s="33"/>
      <c r="L69" s="33"/>
      <c r="M69" s="33">
        <v>2</v>
      </c>
      <c r="N69" s="33">
        <v>8</v>
      </c>
      <c r="O69" s="33">
        <v>16</v>
      </c>
      <c r="P69" s="33">
        <v>21</v>
      </c>
      <c r="Q69" s="43">
        <v>1.75</v>
      </c>
      <c r="R69" s="44">
        <f t="shared" si="8"/>
        <v>127</v>
      </c>
      <c r="S69" s="45"/>
      <c r="T69" s="45">
        <f t="shared" si="6"/>
        <v>127</v>
      </c>
      <c r="U69" s="33">
        <f t="shared" si="7"/>
        <v>508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>
        <v>1</v>
      </c>
      <c r="N70" s="33">
        <v>4</v>
      </c>
      <c r="O70" s="33">
        <v>5</v>
      </c>
      <c r="P70" s="33">
        <v>7</v>
      </c>
      <c r="Q70" s="43">
        <v>0.71</v>
      </c>
      <c r="R70" s="44">
        <f t="shared" si="8"/>
        <v>81</v>
      </c>
      <c r="S70" s="45"/>
      <c r="T70" s="45">
        <f t="shared" si="6"/>
        <v>81</v>
      </c>
      <c r="U70" s="33">
        <f t="shared" si="7"/>
        <v>798.591549295775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7</v>
      </c>
      <c r="K71" s="39"/>
      <c r="L71" s="39"/>
      <c r="M71" s="39">
        <v>5</v>
      </c>
      <c r="N71" s="39">
        <v>11</v>
      </c>
      <c r="O71" s="39">
        <v>16</v>
      </c>
      <c r="P71" s="39">
        <v>25</v>
      </c>
      <c r="Q71" s="48">
        <v>3.17</v>
      </c>
      <c r="R71" s="334">
        <f t="shared" si="8"/>
        <v>7</v>
      </c>
      <c r="S71" s="50"/>
      <c r="T71" s="50">
        <f t="shared" si="6"/>
        <v>7</v>
      </c>
      <c r="U71" s="39">
        <f t="shared" si="7"/>
        <v>15.4574132492114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6</v>
      </c>
      <c r="K74" s="33"/>
      <c r="L74" s="33"/>
      <c r="M74" s="33"/>
      <c r="N74" s="33"/>
      <c r="O74" s="33"/>
      <c r="P74" s="33">
        <v>1</v>
      </c>
      <c r="Q74" s="43">
        <v>0.02</v>
      </c>
      <c r="R74" s="44">
        <f t="shared" si="8"/>
        <v>6</v>
      </c>
      <c r="S74" s="45"/>
      <c r="T74" s="45">
        <f t="shared" si="6"/>
        <v>6</v>
      </c>
      <c r="U74" s="33">
        <f t="shared" si="7"/>
        <v>2100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30</v>
      </c>
      <c r="S81" s="45"/>
      <c r="T81" s="45">
        <f t="shared" si="6"/>
        <v>30</v>
      </c>
      <c r="U81" s="33">
        <f t="shared" si="7"/>
        <v>1500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>
        <v>1</v>
      </c>
      <c r="N86" s="33">
        <v>1</v>
      </c>
      <c r="O86" s="33">
        <v>1</v>
      </c>
      <c r="P86" s="33">
        <v>1</v>
      </c>
      <c r="Q86" s="43">
        <v>0.27</v>
      </c>
      <c r="R86" s="44">
        <f t="shared" si="8"/>
        <v>5</v>
      </c>
      <c r="S86" s="45"/>
      <c r="T86" s="45">
        <f t="shared" si="6"/>
        <v>5</v>
      </c>
      <c r="U86" s="33">
        <f t="shared" si="7"/>
        <v>129.62962962963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780</v>
      </c>
      <c r="I89" s="31"/>
      <c r="J89" s="32">
        <v>5</v>
      </c>
      <c r="K89" s="33"/>
      <c r="L89" s="33"/>
      <c r="M89" s="33"/>
      <c r="N89" s="33">
        <v>1</v>
      </c>
      <c r="O89" s="33">
        <v>1</v>
      </c>
      <c r="P89" s="33">
        <v>2</v>
      </c>
      <c r="Q89" s="43">
        <v>0.14</v>
      </c>
      <c r="R89" s="44">
        <f t="shared" si="8"/>
        <v>5</v>
      </c>
      <c r="S89" s="45"/>
      <c r="T89" s="45">
        <f t="shared" si="6"/>
        <v>5</v>
      </c>
      <c r="U89" s="33">
        <f t="shared" si="7"/>
        <v>250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44</v>
      </c>
      <c r="J102" s="325"/>
      <c r="K102" s="326">
        <v>167</v>
      </c>
      <c r="L102" s="326"/>
      <c r="M102" s="326">
        <v>2</v>
      </c>
      <c r="N102" s="326">
        <v>12</v>
      </c>
      <c r="O102" s="326">
        <v>21</v>
      </c>
      <c r="P102" s="326">
        <v>53</v>
      </c>
      <c r="Q102" s="339">
        <v>2.7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547.037037037037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 t="str">
        <f t="shared" si="7"/>
        <v>-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/>
      <c r="N109" s="39">
        <v>2</v>
      </c>
      <c r="O109" s="39">
        <v>2</v>
      </c>
      <c r="P109" s="39">
        <v>2</v>
      </c>
      <c r="Q109" s="48">
        <v>0.24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320.833333333333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>
        <v>1</v>
      </c>
      <c r="O116" s="39">
        <v>2</v>
      </c>
      <c r="P116" s="39">
        <v>2</v>
      </c>
      <c r="Q116" s="48">
        <v>0.17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3994.11764705882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>
        <v>1</v>
      </c>
      <c r="O122" s="33">
        <v>2</v>
      </c>
      <c r="P122" s="33">
        <v>2</v>
      </c>
      <c r="Q122" s="43">
        <v>0.17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3952.94117647059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8</v>
      </c>
      <c r="K125" s="33">
        <v>50</v>
      </c>
      <c r="L125" s="33"/>
      <c r="M125" s="33">
        <v>1</v>
      </c>
      <c r="N125" s="33">
        <v>2</v>
      </c>
      <c r="O125" s="33">
        <v>4</v>
      </c>
      <c r="P125" s="33">
        <v>5</v>
      </c>
      <c r="Q125" s="43">
        <v>0.51</v>
      </c>
      <c r="R125" s="44">
        <f t="shared" si="9"/>
        <v>58</v>
      </c>
      <c r="S125" s="45"/>
      <c r="T125" s="45">
        <f t="shared" si="10"/>
        <v>58</v>
      </c>
      <c r="U125" s="33">
        <f t="shared" si="11"/>
        <v>796.078431372549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7</v>
      </c>
      <c r="K126" s="33">
        <v>88</v>
      </c>
      <c r="L126" s="33"/>
      <c r="M126" s="33">
        <v>1</v>
      </c>
      <c r="N126" s="33">
        <v>4</v>
      </c>
      <c r="O126" s="33">
        <v>6</v>
      </c>
      <c r="P126" s="33">
        <v>8</v>
      </c>
      <c r="Q126" s="43">
        <v>0.76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875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8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4</v>
      </c>
      <c r="Q127" s="43">
        <v>0.42</v>
      </c>
      <c r="R127" s="44">
        <f t="shared" si="9"/>
        <v>51</v>
      </c>
      <c r="S127" s="45"/>
      <c r="T127" s="45">
        <f t="shared" si="10"/>
        <v>51</v>
      </c>
      <c r="U127" s="33">
        <f t="shared" si="11"/>
        <v>850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>
        <v>1</v>
      </c>
      <c r="Q130" s="43">
        <v>0.02</v>
      </c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>
        <f t="shared" si="11"/>
        <v>14000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3</v>
      </c>
      <c r="P131" s="33">
        <v>3</v>
      </c>
      <c r="Q131" s="43">
        <v>0.15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4480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6</v>
      </c>
      <c r="K133" s="33">
        <v>85</v>
      </c>
      <c r="L133" s="33"/>
      <c r="M133" s="33"/>
      <c r="N133" s="33">
        <v>2</v>
      </c>
      <c r="O133" s="33">
        <v>2</v>
      </c>
      <c r="P133" s="33">
        <v>3</v>
      </c>
      <c r="Q133" s="43">
        <v>0.26</v>
      </c>
      <c r="R133" s="44">
        <f>IF($A$1="补货",IF(V133="FBA",I133,J133)+K133+L133,IF(V133="FBA",I133,J133))</f>
        <v>91</v>
      </c>
      <c r="S133" s="45"/>
      <c r="T133" s="45">
        <f t="shared" si="10"/>
        <v>91</v>
      </c>
      <c r="U133" s="33">
        <f t="shared" si="11"/>
        <v>2450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10300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5</v>
      </c>
      <c r="J149" s="322"/>
      <c r="K149" s="323">
        <v>73</v>
      </c>
      <c r="L149" s="323"/>
      <c r="M149" s="323"/>
      <c r="N149" s="323">
        <v>2</v>
      </c>
      <c r="O149" s="323">
        <v>3</v>
      </c>
      <c r="P149" s="323">
        <v>3</v>
      </c>
      <c r="Q149" s="335">
        <v>0.29</v>
      </c>
      <c r="R149" s="336">
        <f t="shared" si="12"/>
        <v>78</v>
      </c>
      <c r="S149" s="337"/>
      <c r="T149" s="337">
        <f t="shared" si="10"/>
        <v>78</v>
      </c>
      <c r="U149" s="323">
        <f t="shared" si="11"/>
        <v>1882.75862068966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11</v>
      </c>
      <c r="J153" s="325"/>
      <c r="K153" s="326">
        <v>92</v>
      </c>
      <c r="L153" s="326"/>
      <c r="M153" s="326">
        <v>3</v>
      </c>
      <c r="N153" s="326">
        <v>6</v>
      </c>
      <c r="O153" s="326">
        <v>9</v>
      </c>
      <c r="P153" s="326">
        <v>15</v>
      </c>
      <c r="Q153" s="339">
        <v>1.77</v>
      </c>
      <c r="R153" s="340">
        <f t="shared" si="12"/>
        <v>103</v>
      </c>
      <c r="S153" s="341"/>
      <c r="T153" s="341">
        <f t="shared" si="10"/>
        <v>103</v>
      </c>
      <c r="U153" s="326">
        <f t="shared" si="11"/>
        <v>407.344632768362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5</v>
      </c>
      <c r="K160" s="323"/>
      <c r="L160" s="323"/>
      <c r="M160" s="323">
        <v>1</v>
      </c>
      <c r="N160" s="323">
        <v>1</v>
      </c>
      <c r="O160" s="323">
        <v>2</v>
      </c>
      <c r="P160" s="323">
        <v>3</v>
      </c>
      <c r="Q160" s="335">
        <v>0.69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50.7246376811594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14</v>
      </c>
      <c r="K168" s="36">
        <v>15</v>
      </c>
      <c r="L168" s="36"/>
      <c r="M168" s="36">
        <v>1</v>
      </c>
      <c r="N168" s="36">
        <v>2</v>
      </c>
      <c r="O168" s="36">
        <v>3</v>
      </c>
      <c r="P168" s="36">
        <v>3</v>
      </c>
      <c r="Q168" s="327">
        <v>0.44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461.363636363636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25</v>
      </c>
      <c r="J169" s="319"/>
      <c r="K169" s="320">
        <v>9</v>
      </c>
      <c r="L169" s="320"/>
      <c r="M169" s="320">
        <v>3</v>
      </c>
      <c r="N169" s="320">
        <v>6</v>
      </c>
      <c r="O169" s="320">
        <v>14</v>
      </c>
      <c r="P169" s="320">
        <v>23</v>
      </c>
      <c r="Q169" s="330">
        <v>2.07</v>
      </c>
      <c r="R169" s="331">
        <f>IF($A$1="补货",IF(V169="FBA",I169,J169)+K169+L169,IF(V169="FBA",I169,J169))</f>
        <v>34</v>
      </c>
      <c r="S169" s="332"/>
      <c r="T169" s="332">
        <f t="shared" si="10"/>
        <v>34</v>
      </c>
      <c r="U169" s="320">
        <f t="shared" si="11"/>
        <v>114.975845410628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16</v>
      </c>
      <c r="J170" s="32"/>
      <c r="K170" s="33">
        <v>12</v>
      </c>
      <c r="L170" s="33"/>
      <c r="M170" s="33">
        <v>4</v>
      </c>
      <c r="N170" s="33">
        <v>13</v>
      </c>
      <c r="O170" s="33">
        <v>24</v>
      </c>
      <c r="P170" s="33">
        <v>34</v>
      </c>
      <c r="Q170" s="43">
        <v>2.88</v>
      </c>
      <c r="R170" s="44">
        <f>IF($A$1="补货",IF(V170="FBA",I170,J170)+K170+L170,IF(V170="FBA",I170,J170))</f>
        <v>28</v>
      </c>
      <c r="S170" s="45"/>
      <c r="T170" s="45">
        <f t="shared" si="10"/>
        <v>28</v>
      </c>
      <c r="U170" s="33">
        <f t="shared" si="11"/>
        <v>68.0555555555556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13</v>
      </c>
      <c r="J171" s="32"/>
      <c r="K171" s="33">
        <v>103</v>
      </c>
      <c r="L171" s="33"/>
      <c r="M171" s="33">
        <v>7</v>
      </c>
      <c r="N171" s="33">
        <v>14</v>
      </c>
      <c r="O171" s="33">
        <v>21</v>
      </c>
      <c r="P171" s="33">
        <v>36</v>
      </c>
      <c r="Q171" s="43">
        <v>3.33</v>
      </c>
      <c r="R171" s="44">
        <f>IF($A$1="补货",IF(V171="FBA",I171,J171)+K171+L171,IF(V171="FBA",I171,J171))</f>
        <v>116</v>
      </c>
      <c r="S171" s="45"/>
      <c r="T171" s="45">
        <f t="shared" si="10"/>
        <v>116</v>
      </c>
      <c r="U171" s="33">
        <f t="shared" si="11"/>
        <v>243.843843843844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>
        <v>2</v>
      </c>
      <c r="O172" s="39">
        <v>12</v>
      </c>
      <c r="P172" s="39">
        <v>33</v>
      </c>
      <c r="Q172" s="48">
        <v>1.07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130.841121495327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21</v>
      </c>
      <c r="J173" s="319"/>
      <c r="K173" s="320">
        <v>10</v>
      </c>
      <c r="L173" s="320"/>
      <c r="M173" s="320">
        <v>3</v>
      </c>
      <c r="N173" s="320">
        <v>10</v>
      </c>
      <c r="O173" s="320">
        <v>24</v>
      </c>
      <c r="P173" s="320">
        <v>35</v>
      </c>
      <c r="Q173" s="330">
        <v>2.53</v>
      </c>
      <c r="R173" s="331">
        <f t="shared" ref="R173:R185" si="13">IF($A$1="补货",IF(V173="FBA",I173,J173)+K173+L173,IF(V173="FBA",I173,J173))</f>
        <v>31</v>
      </c>
      <c r="S173" s="332"/>
      <c r="T173" s="332">
        <f t="shared" ref="T173:T185" si="14">R173+S173</f>
        <v>31</v>
      </c>
      <c r="U173" s="320">
        <f t="shared" ref="U173:U185" si="15">IF(Q173&gt;0,T173/Q173*7,"-")</f>
        <v>85.7707509881423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55</v>
      </c>
      <c r="J174" s="32"/>
      <c r="K174" s="33"/>
      <c r="L174" s="33"/>
      <c r="M174" s="33"/>
      <c r="N174" s="33">
        <v>8</v>
      </c>
      <c r="O174" s="33">
        <v>9</v>
      </c>
      <c r="P174" s="33">
        <v>14</v>
      </c>
      <c r="Q174" s="43">
        <v>1.09</v>
      </c>
      <c r="R174" s="44">
        <f t="shared" si="13"/>
        <v>55</v>
      </c>
      <c r="S174" s="45"/>
      <c r="T174" s="45">
        <f t="shared" si="14"/>
        <v>55</v>
      </c>
      <c r="U174" s="33">
        <f t="shared" si="15"/>
        <v>353.211009174312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19</v>
      </c>
      <c r="J175" s="32"/>
      <c r="K175" s="33">
        <v>195</v>
      </c>
      <c r="L175" s="33"/>
      <c r="M175" s="33">
        <v>11</v>
      </c>
      <c r="N175" s="33">
        <v>14</v>
      </c>
      <c r="O175" s="33">
        <v>38</v>
      </c>
      <c r="P175" s="33">
        <v>105</v>
      </c>
      <c r="Q175" s="43">
        <v>5.59</v>
      </c>
      <c r="R175" s="44">
        <f t="shared" si="13"/>
        <v>214</v>
      </c>
      <c r="S175" s="45"/>
      <c r="T175" s="45">
        <f t="shared" si="14"/>
        <v>214</v>
      </c>
      <c r="U175" s="33">
        <f t="shared" si="15"/>
        <v>267.978533094812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33</v>
      </c>
      <c r="J176" s="32"/>
      <c r="K176" s="33">
        <v>55</v>
      </c>
      <c r="L176" s="33">
        <v>30</v>
      </c>
      <c r="M176" s="33"/>
      <c r="N176" s="33">
        <v>9</v>
      </c>
      <c r="O176" s="33">
        <v>34</v>
      </c>
      <c r="P176" s="33">
        <v>69</v>
      </c>
      <c r="Q176" s="43">
        <v>2.89</v>
      </c>
      <c r="R176" s="44">
        <f t="shared" si="13"/>
        <v>118</v>
      </c>
      <c r="S176" s="45"/>
      <c r="T176" s="45">
        <f t="shared" si="14"/>
        <v>118</v>
      </c>
      <c r="U176" s="33">
        <f t="shared" si="15"/>
        <v>285.813148788927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24</v>
      </c>
      <c r="J177" s="32"/>
      <c r="K177" s="33">
        <v>10</v>
      </c>
      <c r="L177" s="33"/>
      <c r="M177" s="33">
        <v>3</v>
      </c>
      <c r="N177" s="33">
        <v>7</v>
      </c>
      <c r="O177" s="33">
        <v>32</v>
      </c>
      <c r="P177" s="33">
        <v>41</v>
      </c>
      <c r="Q177" s="43">
        <v>2.7</v>
      </c>
      <c r="R177" s="44">
        <f t="shared" si="13"/>
        <v>34</v>
      </c>
      <c r="S177" s="45"/>
      <c r="T177" s="45">
        <f t="shared" si="14"/>
        <v>34</v>
      </c>
      <c r="U177" s="33">
        <f t="shared" si="15"/>
        <v>88.1481481481481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3</v>
      </c>
      <c r="O179" s="33">
        <v>3</v>
      </c>
      <c r="P179" s="33">
        <v>3</v>
      </c>
      <c r="Q179" s="382">
        <v>1.01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117.821782178218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7</v>
      </c>
      <c r="S198" s="45"/>
      <c r="T198" s="45">
        <f t="shared" si="17"/>
        <v>7</v>
      </c>
      <c r="U198" s="33">
        <f t="shared" si="18"/>
        <v>2450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2</v>
      </c>
      <c r="K202" s="36"/>
      <c r="L202" s="36"/>
      <c r="M202" s="36">
        <v>2</v>
      </c>
      <c r="N202" s="36">
        <v>5</v>
      </c>
      <c r="O202" s="36">
        <v>7</v>
      </c>
      <c r="P202" s="36">
        <v>7</v>
      </c>
      <c r="Q202" s="327">
        <v>1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14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20</v>
      </c>
      <c r="K204" s="36">
        <v>15</v>
      </c>
      <c r="L204" s="36"/>
      <c r="M204" s="36">
        <v>1</v>
      </c>
      <c r="N204" s="36">
        <v>1</v>
      </c>
      <c r="O204" s="36">
        <v>2</v>
      </c>
      <c r="P204" s="36">
        <v>2</v>
      </c>
      <c r="Q204" s="327">
        <v>0.32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765.625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>
        <v>1</v>
      </c>
      <c r="Q207" s="327">
        <v>0.02</v>
      </c>
      <c r="R207" s="44">
        <f t="shared" si="16"/>
        <v>55</v>
      </c>
      <c r="S207" s="45"/>
      <c r="T207" s="45">
        <f t="shared" si="17"/>
        <v>55</v>
      </c>
      <c r="U207" s="33">
        <f t="shared" si="18"/>
        <v>19250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1</v>
      </c>
      <c r="K211" s="36"/>
      <c r="L211" s="36"/>
      <c r="M211" s="36">
        <v>2</v>
      </c>
      <c r="N211" s="36">
        <v>2</v>
      </c>
      <c r="O211" s="36">
        <v>5</v>
      </c>
      <c r="P211" s="36">
        <v>5</v>
      </c>
      <c r="Q211" s="327">
        <v>1.04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6.73076923076923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>
        <v>1</v>
      </c>
      <c r="P217" s="36">
        <v>1</v>
      </c>
      <c r="Q217" s="327">
        <v>0.05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3500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2</v>
      </c>
      <c r="O234" s="36">
        <v>4</v>
      </c>
      <c r="P234" s="36">
        <v>4</v>
      </c>
      <c r="Q234" s="327">
        <v>0.34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411.764705882353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7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7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9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9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>
        <v>2</v>
      </c>
      <c r="BD6" s="794"/>
      <c r="BE6" s="794">
        <v>1</v>
      </c>
      <c r="BF6" s="794"/>
      <c r="BG6" s="794"/>
      <c r="BH6" s="811"/>
      <c r="BI6" s="792"/>
      <c r="BJ6" s="793">
        <v>0.03</v>
      </c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>
        <f t="shared" si="6"/>
        <v>2800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2</v>
      </c>
      <c r="AZ9" s="790">
        <v>2</v>
      </c>
      <c r="BA9" s="791"/>
      <c r="BB9" s="792"/>
      <c r="BC9" s="793">
        <v>1</v>
      </c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>
        <v>0.02</v>
      </c>
      <c r="BK9" s="794">
        <v>0.02</v>
      </c>
      <c r="BL9" s="794">
        <v>0.02</v>
      </c>
      <c r="BM9" s="794">
        <v>0.1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>
        <f t="shared" si="6"/>
        <v>2100</v>
      </c>
      <c r="CM9" s="850">
        <f t="shared" si="6"/>
        <v>2450</v>
      </c>
      <c r="CN9" s="850">
        <f t="shared" si="6"/>
        <v>3500</v>
      </c>
      <c r="CO9" s="850">
        <f t="shared" si="6"/>
        <v>280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>
        <v>1</v>
      </c>
      <c r="AK10" s="772"/>
      <c r="AL10" s="772">
        <v>1</v>
      </c>
      <c r="AM10" s="773"/>
      <c r="AN10" s="744"/>
      <c r="AO10" s="771"/>
      <c r="AP10" s="772"/>
      <c r="AQ10" s="772">
        <v>1</v>
      </c>
      <c r="AR10" s="772"/>
      <c r="AS10" s="772">
        <v>2</v>
      </c>
      <c r="AT10" s="773"/>
      <c r="AU10" s="744"/>
      <c r="AV10" s="538">
        <v>1</v>
      </c>
      <c r="AW10" s="790"/>
      <c r="AX10" s="790">
        <v>3</v>
      </c>
      <c r="AY10" s="790"/>
      <c r="AZ10" s="790">
        <v>2</v>
      </c>
      <c r="BA10" s="791"/>
      <c r="BB10" s="792"/>
      <c r="BC10" s="793">
        <v>2</v>
      </c>
      <c r="BD10" s="794">
        <v>1</v>
      </c>
      <c r="BE10" s="794">
        <v>7</v>
      </c>
      <c r="BF10" s="794">
        <v>3</v>
      </c>
      <c r="BG10" s="794">
        <v>2</v>
      </c>
      <c r="BH10" s="811"/>
      <c r="BI10" s="792"/>
      <c r="BJ10" s="793">
        <v>0.07</v>
      </c>
      <c r="BK10" s="794">
        <v>0.02</v>
      </c>
      <c r="BL10" s="794">
        <v>0.43</v>
      </c>
      <c r="BM10" s="794">
        <v>0.05</v>
      </c>
      <c r="BN10" s="794">
        <v>0.39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8</v>
      </c>
      <c r="BT10" s="818">
        <f t="shared" si="0"/>
        <v>0</v>
      </c>
      <c r="BU10" s="818">
        <f t="shared" si="0"/>
        <v>7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8</v>
      </c>
      <c r="CH10" s="833">
        <f t="shared" si="3"/>
        <v>0</v>
      </c>
      <c r="CI10" s="833">
        <f t="shared" si="3"/>
        <v>7</v>
      </c>
      <c r="CJ10" s="833">
        <f t="shared" si="4"/>
        <v>0</v>
      </c>
      <c r="CK10" s="833">
        <f t="shared" si="5"/>
        <v>0</v>
      </c>
      <c r="CL10" s="849">
        <f t="shared" si="6"/>
        <v>1000</v>
      </c>
      <c r="CM10" s="850">
        <f t="shared" si="6"/>
        <v>2450</v>
      </c>
      <c r="CN10" s="850">
        <f t="shared" si="6"/>
        <v>130.232558139535</v>
      </c>
      <c r="CO10" s="850">
        <f t="shared" si="6"/>
        <v>0</v>
      </c>
      <c r="CP10" s="850">
        <f t="shared" si="6"/>
        <v>125.641025641026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>
        <v>1</v>
      </c>
      <c r="AL11" s="781"/>
      <c r="AM11" s="782"/>
      <c r="AN11" s="751"/>
      <c r="AO11" s="780">
        <v>1</v>
      </c>
      <c r="AP11" s="781"/>
      <c r="AQ11" s="781"/>
      <c r="AR11" s="781">
        <v>1</v>
      </c>
      <c r="AS11" s="781">
        <v>3</v>
      </c>
      <c r="AT11" s="782"/>
      <c r="AU11" s="751"/>
      <c r="AV11" s="541">
        <v>1</v>
      </c>
      <c r="AW11" s="805"/>
      <c r="AX11" s="805"/>
      <c r="AY11" s="805">
        <v>5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0.14</v>
      </c>
      <c r="BK11" s="809"/>
      <c r="BL11" s="809"/>
      <c r="BM11" s="809">
        <v>0.49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6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6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42.8571428571429</v>
      </c>
      <c r="CP11" s="862">
        <f t="shared" si="6"/>
        <v>89.3617021276596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3</v>
      </c>
      <c r="O12" s="724">
        <v>3</v>
      </c>
      <c r="P12" s="724">
        <v>3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>
        <v>1</v>
      </c>
      <c r="AL12" s="772">
        <v>1</v>
      </c>
      <c r="AM12" s="773"/>
      <c r="AN12" s="744"/>
      <c r="AO12" s="771"/>
      <c r="AP12" s="772"/>
      <c r="AQ12" s="772"/>
      <c r="AR12" s="772">
        <v>1</v>
      </c>
      <c r="AS12" s="772">
        <v>1</v>
      </c>
      <c r="AT12" s="773"/>
      <c r="AU12" s="744">
        <v>1</v>
      </c>
      <c r="AV12" s="538"/>
      <c r="AW12" s="790"/>
      <c r="AX12" s="790"/>
      <c r="AY12" s="790">
        <v>1</v>
      </c>
      <c r="AZ12" s="790">
        <v>1</v>
      </c>
      <c r="BA12" s="791"/>
      <c r="BB12" s="792">
        <v>1</v>
      </c>
      <c r="BC12" s="793"/>
      <c r="BD12" s="794"/>
      <c r="BE12" s="794"/>
      <c r="BF12" s="794">
        <v>1</v>
      </c>
      <c r="BG12" s="794">
        <v>1</v>
      </c>
      <c r="BH12" s="811"/>
      <c r="BI12" s="792">
        <v>1</v>
      </c>
      <c r="BJ12" s="793"/>
      <c r="BK12" s="794"/>
      <c r="BL12" s="794"/>
      <c r="BM12" s="794">
        <v>0.27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10</v>
      </c>
      <c r="BS12" s="818">
        <f t="shared" si="9"/>
        <v>10</v>
      </c>
      <c r="BT12" s="818">
        <f t="shared" si="9"/>
        <v>8</v>
      </c>
      <c r="BU12" s="818">
        <f t="shared" si="9"/>
        <v>9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10</v>
      </c>
      <c r="CG12" s="833">
        <f t="shared" ref="CG12:CG18" si="12">BS12+BZ12</f>
        <v>10</v>
      </c>
      <c r="CH12" s="833">
        <f t="shared" ref="CH12:CH18" si="13">BT12+CA12</f>
        <v>8</v>
      </c>
      <c r="CI12" s="833">
        <f t="shared" ref="CI12:CI18" si="14">BU12+CB12</f>
        <v>9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207.407407407407</v>
      </c>
      <c r="CP12" s="850">
        <f t="shared" ref="CP12:CP18" si="19">IF(BN12&lt;&gt;0,CI12/BN12*7,"-")</f>
        <v>233.333333333333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>
        <v>1</v>
      </c>
      <c r="AK13" s="772">
        <v>1</v>
      </c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0.27</v>
      </c>
      <c r="BM13" s="794">
        <v>0.27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9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9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>
        <f t="shared" si="17"/>
        <v>233.333333333333</v>
      </c>
      <c r="CO13" s="850">
        <f t="shared" si="18"/>
        <v>233.333333333333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10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10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3</v>
      </c>
      <c r="O15" s="724">
        <v>3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/>
      <c r="AK15" s="772"/>
      <c r="AL15" s="772"/>
      <c r="AM15" s="773"/>
      <c r="AN15" s="744"/>
      <c r="AO15" s="771"/>
      <c r="AP15" s="772">
        <v>2</v>
      </c>
      <c r="AQ15" s="772"/>
      <c r="AR15" s="772"/>
      <c r="AS15" s="772"/>
      <c r="AT15" s="773"/>
      <c r="AU15" s="744"/>
      <c r="AV15" s="538"/>
      <c r="AW15" s="790">
        <v>2</v>
      </c>
      <c r="AX15" s="790"/>
      <c r="AY15" s="790"/>
      <c r="AZ15" s="790"/>
      <c r="BA15" s="791"/>
      <c r="BB15" s="792"/>
      <c r="BC15" s="793"/>
      <c r="BD15" s="794">
        <v>2</v>
      </c>
      <c r="BE15" s="794"/>
      <c r="BF15" s="794"/>
      <c r="BG15" s="794"/>
      <c r="BH15" s="811"/>
      <c r="BI15" s="792"/>
      <c r="BJ15" s="793"/>
      <c r="BK15" s="794">
        <v>0.39</v>
      </c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8</v>
      </c>
      <c r="BS15" s="818">
        <f t="shared" si="9"/>
        <v>10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8</v>
      </c>
      <c r="CG15" s="833">
        <f t="shared" si="12"/>
        <v>10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143.589743589744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3</v>
      </c>
      <c r="P17" s="733">
        <v>3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>
        <v>1</v>
      </c>
      <c r="AM17" s="782"/>
      <c r="AN17" s="751"/>
      <c r="AO17" s="780"/>
      <c r="AP17" s="781"/>
      <c r="AQ17" s="781"/>
      <c r="AR17" s="781"/>
      <c r="AS17" s="781">
        <v>1</v>
      </c>
      <c r="AT17" s="782"/>
      <c r="AU17" s="751">
        <v>1</v>
      </c>
      <c r="AV17" s="541"/>
      <c r="AW17" s="805"/>
      <c r="AX17" s="805"/>
      <c r="AY17" s="805"/>
      <c r="AZ17" s="805">
        <v>1</v>
      </c>
      <c r="BA17" s="806"/>
      <c r="BB17" s="807">
        <v>1</v>
      </c>
      <c r="BC17" s="808"/>
      <c r="BD17" s="809"/>
      <c r="BE17" s="809"/>
      <c r="BF17" s="809"/>
      <c r="BG17" s="809">
        <v>1</v>
      </c>
      <c r="BH17" s="814"/>
      <c r="BI17" s="807">
        <v>1</v>
      </c>
      <c r="BJ17" s="808"/>
      <c r="BK17" s="809"/>
      <c r="BL17" s="809"/>
      <c r="BM17" s="809"/>
      <c r="BN17" s="809">
        <v>0.27</v>
      </c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10</v>
      </c>
      <c r="BT17" s="824">
        <f t="shared" si="9"/>
        <v>10</v>
      </c>
      <c r="BU17" s="824">
        <f t="shared" si="9"/>
        <v>9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10</v>
      </c>
      <c r="CH17" s="842">
        <f t="shared" si="13"/>
        <v>10</v>
      </c>
      <c r="CI17" s="842">
        <f t="shared" si="14"/>
        <v>9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>
        <f t="shared" si="19"/>
        <v>233.333333333333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2</v>
      </c>
      <c r="O18" s="727">
        <v>1</v>
      </c>
      <c r="P18" s="727">
        <v>2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7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/>
      <c r="AJ18" s="775">
        <v>1</v>
      </c>
      <c r="AK18" s="775"/>
      <c r="AL18" s="775"/>
      <c r="AM18" s="776"/>
      <c r="AN18" s="746"/>
      <c r="AO18" s="774"/>
      <c r="AP18" s="775"/>
      <c r="AQ18" s="775">
        <v>2</v>
      </c>
      <c r="AR18" s="775">
        <v>1</v>
      </c>
      <c r="AS18" s="775"/>
      <c r="AT18" s="776"/>
      <c r="AU18" s="746"/>
      <c r="AV18" s="549"/>
      <c r="AW18" s="795"/>
      <c r="AX18" s="795">
        <v>2</v>
      </c>
      <c r="AY18" s="795">
        <v>1</v>
      </c>
      <c r="AZ18" s="795"/>
      <c r="BA18" s="796"/>
      <c r="BB18" s="797"/>
      <c r="BC18" s="798"/>
      <c r="BD18" s="799"/>
      <c r="BE18" s="799">
        <v>2</v>
      </c>
      <c r="BF18" s="799">
        <v>1</v>
      </c>
      <c r="BG18" s="799"/>
      <c r="BH18" s="812"/>
      <c r="BI18" s="797"/>
      <c r="BJ18" s="798"/>
      <c r="BK18" s="799"/>
      <c r="BL18" s="799">
        <v>0.39</v>
      </c>
      <c r="BM18" s="799">
        <v>0.12</v>
      </c>
      <c r="BN18" s="799"/>
      <c r="BO18" s="812"/>
      <c r="BP18" s="797"/>
      <c r="BQ18" s="819">
        <f t="shared" si="9"/>
        <v>0</v>
      </c>
      <c r="BR18" s="820">
        <f t="shared" si="9"/>
        <v>9</v>
      </c>
      <c r="BS18" s="820">
        <f t="shared" si="9"/>
        <v>8</v>
      </c>
      <c r="BT18" s="820">
        <f t="shared" si="9"/>
        <v>9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9</v>
      </c>
      <c r="CG18" s="835">
        <f t="shared" si="12"/>
        <v>8</v>
      </c>
      <c r="CH18" s="835">
        <f t="shared" si="13"/>
        <v>9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 t="str">
        <f t="shared" si="16"/>
        <v>-</v>
      </c>
      <c r="CN18" s="854">
        <f t="shared" si="17"/>
        <v>143.589743589744</v>
      </c>
      <c r="CO18" s="854">
        <f t="shared" si="18"/>
        <v>525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1400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3</v>
      </c>
      <c r="J4" s="537">
        <v>44</v>
      </c>
      <c r="K4" s="537"/>
      <c r="L4" s="536">
        <v>1</v>
      </c>
      <c r="M4" s="536">
        <v>2</v>
      </c>
      <c r="N4" s="538">
        <v>3</v>
      </c>
      <c r="O4" s="538">
        <v>3</v>
      </c>
      <c r="P4" s="538">
        <v>0.44</v>
      </c>
      <c r="Q4" s="556">
        <f t="shared" si="0"/>
        <v>47</v>
      </c>
      <c r="R4" s="537"/>
      <c r="S4" s="557">
        <f>Q4+R4</f>
        <v>47</v>
      </c>
      <c r="T4" s="558">
        <f>IF(P4&lt;&gt;0,S4/P4*7,"-")</f>
        <v>747.727272727273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5</v>
      </c>
      <c r="K6" s="537"/>
      <c r="L6" s="536"/>
      <c r="M6" s="536"/>
      <c r="N6" s="538"/>
      <c r="O6" s="538">
        <v>1</v>
      </c>
      <c r="P6" s="538">
        <v>0.02</v>
      </c>
      <c r="Q6" s="556">
        <f t="shared" si="0"/>
        <v>7</v>
      </c>
      <c r="R6" s="537"/>
      <c r="S6" s="557">
        <f t="shared" si="1"/>
        <v>7</v>
      </c>
      <c r="T6" s="558">
        <f t="shared" si="2"/>
        <v>2450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16</v>
      </c>
      <c r="R7" s="537"/>
      <c r="S7" s="557">
        <f t="shared" si="1"/>
        <v>16</v>
      </c>
      <c r="T7" s="558">
        <f t="shared" si="2"/>
        <v>800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2</v>
      </c>
      <c r="P8" s="538">
        <v>0.03</v>
      </c>
      <c r="Q8" s="556">
        <f t="shared" si="0"/>
        <v>9</v>
      </c>
      <c r="R8" s="537"/>
      <c r="S8" s="557">
        <f t="shared" si="1"/>
        <v>9</v>
      </c>
      <c r="T8" s="558">
        <f t="shared" si="2"/>
        <v>2100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2</v>
      </c>
      <c r="P9" s="538">
        <v>0.03</v>
      </c>
      <c r="Q9" s="556">
        <f t="shared" si="0"/>
        <v>24</v>
      </c>
      <c r="R9" s="537"/>
      <c r="S9" s="557">
        <f t="shared" si="1"/>
        <v>24</v>
      </c>
      <c r="T9" s="558">
        <f t="shared" si="2"/>
        <v>5600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5</v>
      </c>
      <c r="J10" s="537">
        <v>5</v>
      </c>
      <c r="K10" s="537"/>
      <c r="L10" s="536">
        <v>2</v>
      </c>
      <c r="M10" s="536">
        <v>2</v>
      </c>
      <c r="N10" s="538">
        <v>4</v>
      </c>
      <c r="O10" s="538">
        <v>5</v>
      </c>
      <c r="P10" s="538">
        <v>1.01</v>
      </c>
      <c r="Q10" s="556">
        <f t="shared" si="0"/>
        <v>10</v>
      </c>
      <c r="R10" s="537"/>
      <c r="S10" s="557">
        <f t="shared" si="1"/>
        <v>10</v>
      </c>
      <c r="T10" s="558">
        <f t="shared" si="2"/>
        <v>69.3069306930693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2</v>
      </c>
      <c r="J12" s="540"/>
      <c r="K12" s="540"/>
      <c r="L12" s="539">
        <v>1</v>
      </c>
      <c r="M12" s="539">
        <v>1</v>
      </c>
      <c r="N12" s="541">
        <v>1</v>
      </c>
      <c r="O12" s="541">
        <v>4</v>
      </c>
      <c r="P12" s="542">
        <v>0.32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43.75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3</v>
      </c>
      <c r="J15" s="537">
        <v>10</v>
      </c>
      <c r="K15" s="537"/>
      <c r="L15" s="536"/>
      <c r="M15" s="536"/>
      <c r="N15" s="538"/>
      <c r="O15" s="538">
        <v>1</v>
      </c>
      <c r="P15" s="538">
        <v>0.02</v>
      </c>
      <c r="Q15" s="556">
        <f t="shared" si="0"/>
        <v>13</v>
      </c>
      <c r="R15" s="537"/>
      <c r="S15" s="557">
        <f t="shared" si="1"/>
        <v>13</v>
      </c>
      <c r="T15" s="558">
        <f t="shared" si="2"/>
        <v>4550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3</v>
      </c>
      <c r="P16" s="538">
        <v>0.08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787.5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2</v>
      </c>
      <c r="P17" s="538">
        <v>0.07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2</v>
      </c>
      <c r="J18" s="537">
        <v>10</v>
      </c>
      <c r="K18" s="537"/>
      <c r="L18" s="536">
        <v>1</v>
      </c>
      <c r="M18" s="536">
        <v>1</v>
      </c>
      <c r="N18" s="538">
        <v>1</v>
      </c>
      <c r="O18" s="538">
        <v>1</v>
      </c>
      <c r="P18" s="538">
        <v>0.27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311.111111111111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1470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283.333333333333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6</v>
      </c>
      <c r="J23" s="537">
        <v>40</v>
      </c>
      <c r="K23" s="537"/>
      <c r="L23" s="536">
        <v>1</v>
      </c>
      <c r="M23" s="536">
        <v>4</v>
      </c>
      <c r="N23" s="538">
        <v>4</v>
      </c>
      <c r="O23" s="538">
        <v>13</v>
      </c>
      <c r="P23" s="538">
        <v>0.77</v>
      </c>
      <c r="Q23" s="556">
        <f t="shared" si="0"/>
        <v>46</v>
      </c>
      <c r="R23" s="537"/>
      <c r="S23" s="557">
        <f t="shared" si="1"/>
        <v>46</v>
      </c>
      <c r="T23" s="558">
        <f t="shared" si="2"/>
        <v>418.181818181818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/>
      <c r="J24" s="537">
        <v>5</v>
      </c>
      <c r="K24" s="537"/>
      <c r="L24" s="536">
        <v>4</v>
      </c>
      <c r="M24" s="536">
        <v>4</v>
      </c>
      <c r="N24" s="538">
        <v>5</v>
      </c>
      <c r="O24" s="538">
        <v>5</v>
      </c>
      <c r="P24" s="538">
        <v>1.13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30.9734513274336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2</v>
      </c>
      <c r="J25" s="537">
        <v>15</v>
      </c>
      <c r="K25" s="537"/>
      <c r="L25" s="536">
        <v>1</v>
      </c>
      <c r="M25" s="536">
        <v>3</v>
      </c>
      <c r="N25" s="538">
        <v>3</v>
      </c>
      <c r="O25" s="538">
        <v>4</v>
      </c>
      <c r="P25" s="538">
        <v>0.88</v>
      </c>
      <c r="Q25" s="556">
        <f t="shared" si="0"/>
        <v>17</v>
      </c>
      <c r="R25" s="537"/>
      <c r="S25" s="557">
        <f t="shared" si="1"/>
        <v>17</v>
      </c>
      <c r="T25" s="558">
        <f t="shared" si="2"/>
        <v>135.227272727273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3</v>
      </c>
      <c r="J26" s="537">
        <v>25</v>
      </c>
      <c r="K26" s="537"/>
      <c r="L26" s="536">
        <v>2</v>
      </c>
      <c r="M26" s="536">
        <v>4</v>
      </c>
      <c r="N26" s="538">
        <v>6</v>
      </c>
      <c r="O26" s="538">
        <v>7</v>
      </c>
      <c r="P26" s="538">
        <v>1.25</v>
      </c>
      <c r="Q26" s="556">
        <f t="shared" si="0"/>
        <v>28</v>
      </c>
      <c r="R26" s="537"/>
      <c r="S26" s="557">
        <f t="shared" si="1"/>
        <v>28</v>
      </c>
      <c r="T26" s="558">
        <f t="shared" si="2"/>
        <v>156.8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4</v>
      </c>
      <c r="P27" s="541">
        <v>0.1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1260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2</v>
      </c>
      <c r="J28" s="544">
        <v>10</v>
      </c>
      <c r="K28" s="544"/>
      <c r="L28" s="543"/>
      <c r="M28" s="543"/>
      <c r="N28" s="545"/>
      <c r="O28" s="545">
        <v>1</v>
      </c>
      <c r="P28" s="545">
        <v>0.02</v>
      </c>
      <c r="Q28" s="571">
        <f t="shared" si="0"/>
        <v>12</v>
      </c>
      <c r="R28" s="544"/>
      <c r="S28" s="572">
        <f t="shared" si="1"/>
        <v>12</v>
      </c>
      <c r="T28" s="573">
        <f t="shared" si="2"/>
        <v>4200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3</v>
      </c>
      <c r="J30" s="537">
        <v>3</v>
      </c>
      <c r="K30" s="537"/>
      <c r="L30" s="536">
        <v>2</v>
      </c>
      <c r="M30" s="536">
        <v>2</v>
      </c>
      <c r="N30" s="538">
        <v>3</v>
      </c>
      <c r="O30" s="538">
        <v>3</v>
      </c>
      <c r="P30" s="538">
        <v>0.59</v>
      </c>
      <c r="Q30" s="556">
        <f t="shared" si="0"/>
        <v>6</v>
      </c>
      <c r="R30" s="537"/>
      <c r="S30" s="557">
        <f t="shared" si="1"/>
        <v>6</v>
      </c>
      <c r="T30" s="558">
        <f t="shared" si="2"/>
        <v>71.1864406779661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>
        <v>1</v>
      </c>
      <c r="J31" s="537"/>
      <c r="K31" s="537"/>
      <c r="L31" s="536">
        <v>2</v>
      </c>
      <c r="M31" s="536">
        <v>2</v>
      </c>
      <c r="N31" s="538">
        <v>4</v>
      </c>
      <c r="O31" s="538">
        <v>5</v>
      </c>
      <c r="P31" s="538">
        <v>0.66</v>
      </c>
      <c r="Q31" s="556">
        <f t="shared" si="0"/>
        <v>1</v>
      </c>
      <c r="R31" s="537"/>
      <c r="S31" s="557">
        <f t="shared" si="1"/>
        <v>1</v>
      </c>
      <c r="T31" s="558">
        <f t="shared" si="2"/>
        <v>10.6060606060606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>
        <v>2</v>
      </c>
      <c r="P32" s="538">
        <v>0.03</v>
      </c>
      <c r="Q32" s="556">
        <f t="shared" si="0"/>
        <v>0</v>
      </c>
      <c r="R32" s="537"/>
      <c r="S32" s="557">
        <f t="shared" si="1"/>
        <v>0</v>
      </c>
      <c r="T32" s="558">
        <f t="shared" si="2"/>
        <v>0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3</v>
      </c>
      <c r="J33" s="537"/>
      <c r="K33" s="537"/>
      <c r="L33" s="536">
        <v>1</v>
      </c>
      <c r="M33" s="536">
        <v>2</v>
      </c>
      <c r="N33" s="538">
        <v>6</v>
      </c>
      <c r="O33" s="538">
        <v>7</v>
      </c>
      <c r="P33" s="538">
        <v>0.61</v>
      </c>
      <c r="Q33" s="556">
        <f t="shared" si="0"/>
        <v>3</v>
      </c>
      <c r="R33" s="537"/>
      <c r="S33" s="557">
        <f t="shared" si="1"/>
        <v>3</v>
      </c>
      <c r="T33" s="558">
        <f t="shared" si="2"/>
        <v>34.4262295081967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5</v>
      </c>
      <c r="J40" s="537">
        <v>15</v>
      </c>
      <c r="K40" s="537"/>
      <c r="L40" s="536">
        <v>2</v>
      </c>
      <c r="M40" s="536">
        <v>2</v>
      </c>
      <c r="N40" s="538">
        <v>4</v>
      </c>
      <c r="O40" s="538">
        <v>8</v>
      </c>
      <c r="P40" s="538">
        <v>0.7</v>
      </c>
      <c r="Q40" s="556">
        <f t="shared" si="3"/>
        <v>20</v>
      </c>
      <c r="R40" s="537"/>
      <c r="S40" s="557">
        <f t="shared" si="1"/>
        <v>20</v>
      </c>
      <c r="T40" s="558">
        <f t="shared" si="2"/>
        <v>200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10</v>
      </c>
      <c r="R42" s="534"/>
      <c r="S42" s="554">
        <f t="shared" si="1"/>
        <v>10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5</v>
      </c>
      <c r="J45" s="537">
        <v>12</v>
      </c>
      <c r="K45" s="537"/>
      <c r="L45" s="536"/>
      <c r="M45" s="536"/>
      <c r="N45" s="538"/>
      <c r="O45" s="538">
        <v>2</v>
      </c>
      <c r="P45" s="538">
        <v>0.03</v>
      </c>
      <c r="Q45" s="556">
        <f t="shared" si="3"/>
        <v>17</v>
      </c>
      <c r="R45" s="537"/>
      <c r="S45" s="557">
        <f t="shared" si="4"/>
        <v>17</v>
      </c>
      <c r="T45" s="558">
        <f t="shared" si="5"/>
        <v>3966.66666666667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25</v>
      </c>
      <c r="R46" s="537"/>
      <c r="S46" s="557">
        <f t="shared" si="4"/>
        <v>25</v>
      </c>
      <c r="T46" s="558">
        <f t="shared" si="5"/>
        <v>8750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4</v>
      </c>
      <c r="P47" s="538">
        <v>0.2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665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6</v>
      </c>
      <c r="J48" s="540"/>
      <c r="K48" s="540"/>
      <c r="L48" s="539"/>
      <c r="M48" s="539"/>
      <c r="N48" s="541">
        <v>5</v>
      </c>
      <c r="O48" s="541">
        <v>6</v>
      </c>
      <c r="P48" s="541">
        <v>0.27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155.555555555556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>
        <v>1</v>
      </c>
      <c r="O49" s="541">
        <v>5</v>
      </c>
      <c r="P49" s="541">
        <v>0.11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>
        <v>1</v>
      </c>
      <c r="O51" s="538">
        <v>3</v>
      </c>
      <c r="P51" s="538">
        <v>0.08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1050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4</v>
      </c>
      <c r="J52" s="537">
        <v>5</v>
      </c>
      <c r="K52" s="537"/>
      <c r="L52" s="536">
        <v>1</v>
      </c>
      <c r="M52" s="536">
        <v>2</v>
      </c>
      <c r="N52" s="538">
        <v>2</v>
      </c>
      <c r="O52" s="538">
        <v>4</v>
      </c>
      <c r="P52" s="538">
        <v>0.42</v>
      </c>
      <c r="Q52" s="556">
        <f t="shared" si="3"/>
        <v>9</v>
      </c>
      <c r="R52" s="537"/>
      <c r="S52" s="557">
        <f t="shared" ref="S52:S57" si="6">Q52+R52</f>
        <v>9</v>
      </c>
      <c r="T52" s="558">
        <f t="shared" ref="T52:T57" si="7">IF(P52&lt;&gt;0,S52/P52*7,"-")</f>
        <v>150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4</v>
      </c>
      <c r="J53" s="537">
        <v>12</v>
      </c>
      <c r="K53" s="537"/>
      <c r="L53" s="536"/>
      <c r="M53" s="536"/>
      <c r="N53" s="538"/>
      <c r="O53" s="538">
        <v>1</v>
      </c>
      <c r="P53" s="538">
        <v>0.02</v>
      </c>
      <c r="Q53" s="556">
        <f t="shared" si="3"/>
        <v>16</v>
      </c>
      <c r="R53" s="537"/>
      <c r="S53" s="557">
        <f t="shared" si="6"/>
        <v>16</v>
      </c>
      <c r="T53" s="558">
        <f t="shared" si="7"/>
        <v>5600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28</v>
      </c>
      <c r="R54" s="537"/>
      <c r="S54" s="557">
        <f t="shared" si="6"/>
        <v>28</v>
      </c>
      <c r="T54" s="558">
        <f t="shared" si="7"/>
        <v>9800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3</v>
      </c>
      <c r="P55" s="538">
        <v>0.08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1312.5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5</v>
      </c>
      <c r="P56" s="541">
        <v>0.22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540.909090909091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3</v>
      </c>
      <c r="J57" s="540">
        <v>5</v>
      </c>
      <c r="K57" s="540"/>
      <c r="L57" s="539"/>
      <c r="M57" s="539"/>
      <c r="N57" s="541">
        <v>2</v>
      </c>
      <c r="O57" s="541">
        <v>2</v>
      </c>
      <c r="P57" s="541">
        <v>0.1</v>
      </c>
      <c r="Q57" s="559">
        <f t="shared" si="3"/>
        <v>8</v>
      </c>
      <c r="R57" s="540"/>
      <c r="S57" s="560">
        <f t="shared" si="6"/>
        <v>8</v>
      </c>
      <c r="T57" s="561">
        <f t="shared" si="7"/>
        <v>560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414.814814814815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1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186.666666666667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>
        <v>1</v>
      </c>
      <c r="P64" s="541">
        <v>0.02</v>
      </c>
      <c r="Q64" s="559">
        <f t="shared" si="3"/>
        <v>14</v>
      </c>
      <c r="R64" s="540"/>
      <c r="S64" s="560">
        <f t="shared" si="8"/>
        <v>14</v>
      </c>
      <c r="T64" s="561">
        <f t="shared" si="9"/>
        <v>4900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>
        <v>1</v>
      </c>
      <c r="M65" s="539">
        <v>1</v>
      </c>
      <c r="N65" s="541">
        <v>1</v>
      </c>
      <c r="O65" s="541">
        <v>1</v>
      </c>
      <c r="P65" s="541">
        <v>0.27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>
        <v>1</v>
      </c>
      <c r="P68" s="538">
        <v>0.02</v>
      </c>
      <c r="Q68" s="556">
        <f t="shared" si="10"/>
        <v>8</v>
      </c>
      <c r="R68" s="537"/>
      <c r="S68" s="557">
        <f t="shared" ref="S68:S80" si="11">Q68+R68</f>
        <v>8</v>
      </c>
      <c r="T68" s="558">
        <f t="shared" ref="T68:T80" si="12">IF(P68&lt;&gt;0,S68/P68*7,"-")</f>
        <v>2800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1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9</v>
      </c>
      <c r="R72" s="537"/>
      <c r="S72" s="557">
        <f t="shared" si="11"/>
        <v>9</v>
      </c>
      <c r="T72" s="558">
        <f t="shared" si="12"/>
        <v>3150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2</v>
      </c>
      <c r="K77" s="537"/>
      <c r="L77" s="536"/>
      <c r="M77" s="536"/>
      <c r="N77" s="538">
        <v>1</v>
      </c>
      <c r="O77" s="538">
        <v>1</v>
      </c>
      <c r="P77" s="538">
        <v>0.05</v>
      </c>
      <c r="Q77" s="556">
        <f t="shared" si="10"/>
        <v>4</v>
      </c>
      <c r="R77" s="537"/>
      <c r="S77" s="557">
        <f t="shared" si="11"/>
        <v>4</v>
      </c>
      <c r="T77" s="558">
        <f t="shared" si="12"/>
        <v>560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2</v>
      </c>
      <c r="J78" s="537">
        <v>11</v>
      </c>
      <c r="K78" s="537"/>
      <c r="L78" s="536">
        <v>1</v>
      </c>
      <c r="M78" s="536">
        <v>1</v>
      </c>
      <c r="N78" s="538">
        <v>1</v>
      </c>
      <c r="O78" s="538">
        <v>2</v>
      </c>
      <c r="P78" s="538">
        <v>0.64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142.1875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900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4</v>
      </c>
      <c r="J80" s="548">
        <v>5</v>
      </c>
      <c r="K80" s="548"/>
      <c r="L80" s="547">
        <v>1</v>
      </c>
      <c r="M80" s="547">
        <v>1</v>
      </c>
      <c r="N80" s="549">
        <v>4</v>
      </c>
      <c r="O80" s="549">
        <v>6</v>
      </c>
      <c r="P80" s="549">
        <v>0.45</v>
      </c>
      <c r="Q80" s="568">
        <f t="shared" si="10"/>
        <v>9</v>
      </c>
      <c r="R80" s="548"/>
      <c r="S80" s="569">
        <f t="shared" si="11"/>
        <v>9</v>
      </c>
      <c r="T80" s="570">
        <f t="shared" si="12"/>
        <v>140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88" activePane="bottomRight" state="frozen"/>
      <selection/>
      <selection pane="topRight"/>
      <selection pane="bottomLeft"/>
      <selection pane="bottomRight" activeCell="M121" sqref="M12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31</v>
      </c>
      <c r="U7" s="84"/>
      <c r="V7" s="429">
        <f t="shared" si="1"/>
        <v>31</v>
      </c>
      <c r="W7" s="430">
        <f t="shared" si="2"/>
        <v>1808.33333333333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>
        <v>2</v>
      </c>
      <c r="Q14" s="412">
        <v>3</v>
      </c>
      <c r="R14" s="412">
        <v>3</v>
      </c>
      <c r="S14" s="412">
        <v>0.29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651.724137931035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6</v>
      </c>
      <c r="M15" s="65">
        <v>41</v>
      </c>
      <c r="N15" s="65"/>
      <c r="O15" s="414">
        <v>2</v>
      </c>
      <c r="P15" s="414">
        <v>3</v>
      </c>
      <c r="Q15" s="414">
        <v>3</v>
      </c>
      <c r="R15" s="414">
        <v>3</v>
      </c>
      <c r="S15" s="414">
        <v>0.66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498.484848484848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15</v>
      </c>
      <c r="M16" s="67">
        <v>85</v>
      </c>
      <c r="N16" s="67"/>
      <c r="O16" s="416">
        <v>1</v>
      </c>
      <c r="P16" s="416">
        <v>16</v>
      </c>
      <c r="Q16" s="416">
        <v>29</v>
      </c>
      <c r="R16" s="416">
        <v>51</v>
      </c>
      <c r="S16" s="416">
        <v>3.08</v>
      </c>
      <c r="T16" s="431">
        <f t="shared" si="0"/>
        <v>100</v>
      </c>
      <c r="U16" s="68"/>
      <c r="V16" s="432">
        <f t="shared" si="1"/>
        <v>100</v>
      </c>
      <c r="W16" s="433">
        <f t="shared" si="2"/>
        <v>227.272727272727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17</v>
      </c>
      <c r="M17" s="62">
        <v>117</v>
      </c>
      <c r="N17" s="62"/>
      <c r="O17" s="412">
        <v>9</v>
      </c>
      <c r="P17" s="412">
        <v>27</v>
      </c>
      <c r="Q17" s="412">
        <v>45</v>
      </c>
      <c r="R17" s="412">
        <v>65</v>
      </c>
      <c r="S17" s="412">
        <v>6.88</v>
      </c>
      <c r="T17" s="426">
        <f t="shared" si="0"/>
        <v>134</v>
      </c>
      <c r="U17" s="82"/>
      <c r="V17" s="426">
        <f t="shared" si="1"/>
        <v>134</v>
      </c>
      <c r="W17" s="427">
        <f t="shared" si="2"/>
        <v>136.337209302326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12</v>
      </c>
      <c r="M18" s="65">
        <v>86</v>
      </c>
      <c r="N18" s="65"/>
      <c r="O18" s="414"/>
      <c r="P18" s="414">
        <v>6</v>
      </c>
      <c r="Q18" s="414">
        <v>11</v>
      </c>
      <c r="R18" s="414">
        <v>20</v>
      </c>
      <c r="S18" s="414">
        <v>1.12</v>
      </c>
      <c r="T18" s="428">
        <f t="shared" si="0"/>
        <v>98</v>
      </c>
      <c r="U18" s="84"/>
      <c r="V18" s="429">
        <f t="shared" si="1"/>
        <v>98</v>
      </c>
      <c r="W18" s="430">
        <f t="shared" si="2"/>
        <v>612.5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3</v>
      </c>
      <c r="M22" s="81">
        <v>5</v>
      </c>
      <c r="N22" s="81"/>
      <c r="O22" s="414">
        <v>1</v>
      </c>
      <c r="P22" s="414">
        <v>1</v>
      </c>
      <c r="Q22" s="414">
        <v>1</v>
      </c>
      <c r="R22" s="414">
        <v>1</v>
      </c>
      <c r="S22" s="414">
        <v>0.27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207.407407407407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9</v>
      </c>
      <c r="M23" s="67">
        <v>8</v>
      </c>
      <c r="N23" s="67"/>
      <c r="O23" s="416">
        <v>1</v>
      </c>
      <c r="P23" s="416">
        <v>4</v>
      </c>
      <c r="Q23" s="416">
        <v>8</v>
      </c>
      <c r="R23" s="416">
        <v>9</v>
      </c>
      <c r="S23" s="416">
        <v>0.85</v>
      </c>
      <c r="T23" s="431">
        <f t="shared" si="0"/>
        <v>17</v>
      </c>
      <c r="U23" s="68"/>
      <c r="V23" s="432">
        <f t="shared" si="3"/>
        <v>17</v>
      </c>
      <c r="W23" s="433">
        <f t="shared" si="4"/>
        <v>140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18</v>
      </c>
      <c r="M24" s="62">
        <v>70</v>
      </c>
      <c r="N24" s="62"/>
      <c r="O24" s="412">
        <v>10</v>
      </c>
      <c r="P24" s="412">
        <v>30</v>
      </c>
      <c r="Q24" s="412">
        <v>40</v>
      </c>
      <c r="R24" s="412">
        <v>51</v>
      </c>
      <c r="S24" s="412">
        <v>6.84</v>
      </c>
      <c r="T24" s="426">
        <f t="shared" si="0"/>
        <v>88</v>
      </c>
      <c r="U24" s="82"/>
      <c r="V24" s="426">
        <f t="shared" si="3"/>
        <v>88</v>
      </c>
      <c r="W24" s="427">
        <f t="shared" si="4"/>
        <v>90.0584795321637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26</v>
      </c>
      <c r="M25" s="65">
        <v>120</v>
      </c>
      <c r="N25" s="65"/>
      <c r="O25" s="414">
        <v>17</v>
      </c>
      <c r="P25" s="414">
        <v>55</v>
      </c>
      <c r="Q25" s="414">
        <v>69</v>
      </c>
      <c r="R25" s="414">
        <v>87</v>
      </c>
      <c r="S25" s="414">
        <v>11.22</v>
      </c>
      <c r="T25" s="428">
        <f t="shared" si="0"/>
        <v>146</v>
      </c>
      <c r="U25" s="84"/>
      <c r="V25" s="429">
        <f t="shared" si="3"/>
        <v>146</v>
      </c>
      <c r="W25" s="430">
        <f t="shared" si="4"/>
        <v>91.0873440285205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2</v>
      </c>
      <c r="M27" s="62">
        <v>8</v>
      </c>
      <c r="N27" s="62"/>
      <c r="O27" s="420"/>
      <c r="P27" s="420"/>
      <c r="Q27" s="420"/>
      <c r="R27" s="420"/>
      <c r="S27" s="412"/>
      <c r="T27" s="82">
        <f t="shared" si="0"/>
        <v>10</v>
      </c>
      <c r="U27" s="82"/>
      <c r="V27" s="437">
        <f t="shared" si="3"/>
        <v>10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21</v>
      </c>
      <c r="U28" s="83"/>
      <c r="V28" s="439">
        <f t="shared" si="3"/>
        <v>21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10</v>
      </c>
      <c r="U29" s="84"/>
      <c r="V29" s="442">
        <f t="shared" si="3"/>
        <v>10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3</v>
      </c>
      <c r="M37" s="65">
        <v>5</v>
      </c>
      <c r="N37" s="65"/>
      <c r="O37" s="422">
        <v>1</v>
      </c>
      <c r="P37" s="422">
        <v>1</v>
      </c>
      <c r="Q37" s="422">
        <v>1</v>
      </c>
      <c r="R37" s="422">
        <v>1</v>
      </c>
      <c r="S37" s="414">
        <v>0.27</v>
      </c>
      <c r="T37" s="84">
        <f t="shared" si="0"/>
        <v>8</v>
      </c>
      <c r="U37" s="84"/>
      <c r="V37" s="442">
        <f t="shared" si="3"/>
        <v>8</v>
      </c>
      <c r="W37" s="430">
        <f t="shared" si="4"/>
        <v>207.407407407407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>
        <v>1</v>
      </c>
      <c r="Q40" s="414">
        <v>2</v>
      </c>
      <c r="R40" s="414">
        <v>2</v>
      </c>
      <c r="S40" s="414">
        <v>0.17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205.882352941176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3</v>
      </c>
      <c r="M42" s="62">
        <v>6</v>
      </c>
      <c r="N42" s="62"/>
      <c r="O42" s="420">
        <v>1</v>
      </c>
      <c r="P42" s="420">
        <v>1</v>
      </c>
      <c r="Q42" s="420">
        <v>1</v>
      </c>
      <c r="R42" s="420">
        <v>1</v>
      </c>
      <c r="S42" s="412">
        <v>0.27</v>
      </c>
      <c r="T42" s="82">
        <f t="shared" si="0"/>
        <v>9</v>
      </c>
      <c r="U42" s="82"/>
      <c r="V42" s="437">
        <f t="shared" si="3"/>
        <v>9</v>
      </c>
      <c r="W42" s="427">
        <f t="shared" si="4"/>
        <v>233.333333333333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>
        <v>1</v>
      </c>
      <c r="R46" s="420">
        <v>2</v>
      </c>
      <c r="S46" s="412">
        <v>0.07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3100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288.235294117647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1341.66666666667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2</v>
      </c>
      <c r="M52" s="65">
        <v>6</v>
      </c>
      <c r="N52" s="65"/>
      <c r="O52" s="422">
        <v>1</v>
      </c>
      <c r="P52" s="422">
        <v>1</v>
      </c>
      <c r="Q52" s="422">
        <v>1</v>
      </c>
      <c r="R52" s="422">
        <v>1</v>
      </c>
      <c r="S52" s="414">
        <v>0.27</v>
      </c>
      <c r="T52" s="84">
        <f t="shared" si="0"/>
        <v>8</v>
      </c>
      <c r="U52" s="84"/>
      <c r="V52" s="442">
        <f t="shared" si="3"/>
        <v>8</v>
      </c>
      <c r="W52" s="430">
        <f t="shared" si="4"/>
        <v>207.407407407407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8</v>
      </c>
      <c r="U55" s="83"/>
      <c r="V55" s="439">
        <f t="shared" si="5"/>
        <v>8</v>
      </c>
      <c r="W55" s="440">
        <f t="shared" si="6"/>
        <v>2800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1680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15</v>
      </c>
      <c r="U60" s="84"/>
      <c r="V60" s="442">
        <f t="shared" ref="V60" si="9">T60+U60</f>
        <v>15</v>
      </c>
      <c r="W60" s="430">
        <f t="shared" ref="W60" si="10">IF(S60&gt;0,V60/S60*7,"-")</f>
        <v>875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5</v>
      </c>
      <c r="M65" s="62">
        <v>9</v>
      </c>
      <c r="N65" s="62"/>
      <c r="O65" s="420"/>
      <c r="P65" s="420">
        <v>1</v>
      </c>
      <c r="Q65" s="420">
        <v>2</v>
      </c>
      <c r="R65" s="420">
        <v>4</v>
      </c>
      <c r="S65" s="412">
        <v>0.2</v>
      </c>
      <c r="T65" s="62">
        <f t="shared" si="0"/>
        <v>14</v>
      </c>
      <c r="U65" s="82"/>
      <c r="V65" s="62">
        <f t="shared" si="5"/>
        <v>14</v>
      </c>
      <c r="W65" s="427">
        <f t="shared" si="6"/>
        <v>490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35</v>
      </c>
      <c r="U68" s="82"/>
      <c r="V68" s="62">
        <f t="shared" si="5"/>
        <v>35</v>
      </c>
      <c r="W68" s="427">
        <f t="shared" si="6"/>
        <v>12250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9</v>
      </c>
      <c r="M71" s="62">
        <v>20</v>
      </c>
      <c r="N71" s="62"/>
      <c r="O71" s="412"/>
      <c r="P71" s="412">
        <v>1</v>
      </c>
      <c r="Q71" s="412">
        <v>1</v>
      </c>
      <c r="R71" s="412">
        <v>1</v>
      </c>
      <c r="S71" s="412">
        <v>0.12</v>
      </c>
      <c r="T71" s="426">
        <f t="shared" si="11"/>
        <v>29</v>
      </c>
      <c r="U71" s="82"/>
      <c r="V71" s="426">
        <f t="shared" si="5"/>
        <v>29</v>
      </c>
      <c r="W71" s="427">
        <f t="shared" si="6"/>
        <v>1691.66666666667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4</v>
      </c>
      <c r="R72" s="412">
        <v>4</v>
      </c>
      <c r="S72" s="412">
        <v>0.34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514.705882352941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2</v>
      </c>
      <c r="Q73" s="412">
        <v>5</v>
      </c>
      <c r="R73" s="412">
        <v>8</v>
      </c>
      <c r="S73" s="412">
        <v>0.44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413.636363636364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5</v>
      </c>
      <c r="M74" s="65">
        <v>27</v>
      </c>
      <c r="N74" s="65"/>
      <c r="O74" s="414">
        <v>1</v>
      </c>
      <c r="P74" s="414">
        <v>3</v>
      </c>
      <c r="Q74" s="414">
        <v>6</v>
      </c>
      <c r="R74" s="414">
        <v>11</v>
      </c>
      <c r="S74" s="414">
        <v>1.09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205.504587155963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358.536585365854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>
        <v>6</v>
      </c>
      <c r="M85" s="454">
        <v>20</v>
      </c>
      <c r="N85" s="454"/>
      <c r="O85" s="457">
        <v>2</v>
      </c>
      <c r="P85" s="457">
        <v>6</v>
      </c>
      <c r="Q85" s="457">
        <v>7</v>
      </c>
      <c r="R85" s="457">
        <v>10</v>
      </c>
      <c r="S85" s="457">
        <v>1.12</v>
      </c>
      <c r="T85" s="438">
        <f t="shared" si="11"/>
        <v>26</v>
      </c>
      <c r="U85" s="83"/>
      <c r="V85" s="439">
        <f t="shared" si="5"/>
        <v>26</v>
      </c>
      <c r="W85" s="440">
        <f t="shared" si="6"/>
        <v>162.5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>
        <v>3</v>
      </c>
      <c r="M86" s="458">
        <v>25</v>
      </c>
      <c r="N86" s="458"/>
      <c r="O86" s="459">
        <v>3</v>
      </c>
      <c r="P86" s="459">
        <v>7</v>
      </c>
      <c r="Q86" s="459">
        <v>8</v>
      </c>
      <c r="R86" s="459">
        <v>10</v>
      </c>
      <c r="S86" s="459">
        <v>1.38</v>
      </c>
      <c r="T86" s="441">
        <f t="shared" si="11"/>
        <v>28</v>
      </c>
      <c r="U86" s="84"/>
      <c r="V86" s="442">
        <f t="shared" si="5"/>
        <v>28</v>
      </c>
      <c r="W86" s="430">
        <f t="shared" si="6"/>
        <v>142.028985507246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7</v>
      </c>
      <c r="M87" s="67">
        <v>28</v>
      </c>
      <c r="N87" s="67"/>
      <c r="O87" s="455">
        <v>1</v>
      </c>
      <c r="P87" s="455">
        <v>9</v>
      </c>
      <c r="Q87" s="455">
        <v>12</v>
      </c>
      <c r="R87" s="455">
        <v>12</v>
      </c>
      <c r="S87" s="455">
        <v>1.39</v>
      </c>
      <c r="T87" s="431">
        <f t="shared" si="11"/>
        <v>35</v>
      </c>
      <c r="U87" s="68"/>
      <c r="V87" s="432">
        <f t="shared" si="5"/>
        <v>35</v>
      </c>
      <c r="W87" s="433">
        <f t="shared" ref="W87:W95" si="12">IF(S87&gt;0,V87/S87*7,"-")</f>
        <v>176.258992805755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4</v>
      </c>
      <c r="M88" s="62">
        <v>60</v>
      </c>
      <c r="N88" s="62"/>
      <c r="O88" s="456">
        <v>10</v>
      </c>
      <c r="P88" s="456">
        <v>26</v>
      </c>
      <c r="Q88" s="456">
        <v>31</v>
      </c>
      <c r="R88" s="456">
        <v>40</v>
      </c>
      <c r="S88" s="456">
        <v>5.03</v>
      </c>
      <c r="T88" s="426">
        <f t="shared" si="11"/>
        <v>64</v>
      </c>
      <c r="U88" s="82"/>
      <c r="V88" s="426">
        <f t="shared" ref="V88:V95" si="13">T88+U88</f>
        <v>64</v>
      </c>
      <c r="W88" s="427">
        <f t="shared" si="12"/>
        <v>89.065606361829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12</v>
      </c>
      <c r="M89" s="65">
        <v>60</v>
      </c>
      <c r="N89" s="65"/>
      <c r="O89" s="459">
        <v>1</v>
      </c>
      <c r="P89" s="459">
        <v>15</v>
      </c>
      <c r="Q89" s="459">
        <v>23</v>
      </c>
      <c r="R89" s="459">
        <v>25</v>
      </c>
      <c r="S89" s="459">
        <v>2.39</v>
      </c>
      <c r="T89" s="428">
        <f t="shared" si="11"/>
        <v>72</v>
      </c>
      <c r="U89" s="84"/>
      <c r="V89" s="429">
        <f t="shared" si="13"/>
        <v>72</v>
      </c>
      <c r="W89" s="430">
        <f t="shared" si="12"/>
        <v>210.878661087866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7</v>
      </c>
      <c r="U94" s="82"/>
      <c r="V94" s="62">
        <f t="shared" si="13"/>
        <v>7</v>
      </c>
      <c r="W94" s="427">
        <f t="shared" si="12"/>
        <v>2450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4</v>
      </c>
      <c r="M96" s="65">
        <v>15</v>
      </c>
      <c r="N96" s="65"/>
      <c r="O96" s="422"/>
      <c r="P96" s="422">
        <v>2</v>
      </c>
      <c r="Q96" s="422">
        <v>5</v>
      </c>
      <c r="R96" s="422">
        <v>5</v>
      </c>
      <c r="S96" s="414">
        <v>0.39</v>
      </c>
      <c r="T96" s="84">
        <f t="shared" si="11"/>
        <v>19</v>
      </c>
      <c r="U96" s="84"/>
      <c r="V96" s="65">
        <f t="shared" ref="V96:V134" si="14">T96+U96</f>
        <v>19</v>
      </c>
      <c r="W96" s="430">
        <f t="shared" ref="W96:W134" si="15">IF(S96&gt;0,V96/S96*7,"-")</f>
        <v>341.025641025641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4</v>
      </c>
      <c r="M98" s="62">
        <v>7</v>
      </c>
      <c r="N98" s="62"/>
      <c r="O98" s="412">
        <v>1</v>
      </c>
      <c r="P98" s="412">
        <v>1</v>
      </c>
      <c r="Q98" s="412">
        <v>1</v>
      </c>
      <c r="R98" s="412">
        <v>1</v>
      </c>
      <c r="S98" s="412">
        <v>0.27</v>
      </c>
      <c r="T98" s="426">
        <f t="shared" si="11"/>
        <v>11</v>
      </c>
      <c r="U98" s="82"/>
      <c r="V98" s="426">
        <f t="shared" si="14"/>
        <v>11</v>
      </c>
      <c r="W98" s="427">
        <f t="shared" si="15"/>
        <v>285.185185185185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3033.33333333333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>
        <v>2</v>
      </c>
      <c r="M105" s="465"/>
      <c r="N105" s="465"/>
      <c r="O105" s="414">
        <v>1</v>
      </c>
      <c r="P105" s="414">
        <v>1</v>
      </c>
      <c r="Q105" s="414">
        <v>2</v>
      </c>
      <c r="R105" s="414">
        <v>5</v>
      </c>
      <c r="S105" s="414">
        <v>0.37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37.8378378378378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1225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250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>
        <v>3</v>
      </c>
      <c r="Q109" s="419">
        <v>7</v>
      </c>
      <c r="R109" s="419">
        <v>19</v>
      </c>
      <c r="S109" s="416">
        <v>0.75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/>
      <c r="N110" s="62"/>
      <c r="O110" s="420">
        <v>1</v>
      </c>
      <c r="P110" s="420">
        <v>8</v>
      </c>
      <c r="Q110" s="420">
        <v>12</v>
      </c>
      <c r="R110" s="420">
        <v>16</v>
      </c>
      <c r="S110" s="412">
        <v>1.38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>
        <v>1</v>
      </c>
      <c r="P111" s="422">
        <v>4</v>
      </c>
      <c r="Q111" s="422">
        <v>6</v>
      </c>
      <c r="R111" s="422">
        <v>6</v>
      </c>
      <c r="S111" s="414">
        <v>0.73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182.191780821918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4</v>
      </c>
      <c r="Q113" s="420">
        <v>4</v>
      </c>
      <c r="R113" s="420">
        <v>4</v>
      </c>
      <c r="S113" s="412">
        <v>0.48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145.833333333333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2</v>
      </c>
      <c r="R114" s="422">
        <v>3</v>
      </c>
      <c r="S114" s="414">
        <v>0.12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408.333333333333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3</v>
      </c>
      <c r="M115" s="67">
        <v>8</v>
      </c>
      <c r="N115" s="67"/>
      <c r="O115" s="419">
        <v>2</v>
      </c>
      <c r="P115" s="419">
        <v>3</v>
      </c>
      <c r="Q115" s="419">
        <v>5</v>
      </c>
      <c r="R115" s="419">
        <v>11</v>
      </c>
      <c r="S115" s="416">
        <v>0.86</v>
      </c>
      <c r="T115" s="68">
        <f t="shared" si="11"/>
        <v>11</v>
      </c>
      <c r="U115" s="68"/>
      <c r="V115" s="67">
        <f t="shared" si="14"/>
        <v>11</v>
      </c>
      <c r="W115" s="433">
        <f t="shared" si="15"/>
        <v>89.5348837209302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>
        <v>1</v>
      </c>
      <c r="M116" s="62"/>
      <c r="N116" s="62"/>
      <c r="O116" s="420"/>
      <c r="P116" s="420">
        <v>3</v>
      </c>
      <c r="Q116" s="420">
        <v>8</v>
      </c>
      <c r="R116" s="420">
        <v>11</v>
      </c>
      <c r="S116" s="412">
        <v>0.66</v>
      </c>
      <c r="T116" s="62">
        <f t="shared" si="11"/>
        <v>1</v>
      </c>
      <c r="U116" s="82"/>
      <c r="V116" s="62">
        <f t="shared" si="14"/>
        <v>1</v>
      </c>
      <c r="W116" s="427">
        <f t="shared" si="15"/>
        <v>10.6060606060606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4</v>
      </c>
      <c r="S117" s="414">
        <v>0.17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617.647058823529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/>
      <c r="M121" s="67"/>
      <c r="N121" s="67"/>
      <c r="O121" s="419">
        <v>3</v>
      </c>
      <c r="P121" s="419">
        <v>5</v>
      </c>
      <c r="Q121" s="419">
        <v>6</v>
      </c>
      <c r="R121" s="419">
        <v>6</v>
      </c>
      <c r="S121" s="416">
        <v>1.1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400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5</v>
      </c>
      <c r="S134" s="414">
        <v>0.18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1120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7</v>
      </c>
      <c r="U161" s="82"/>
      <c r="V161" s="426">
        <f t="shared" si="19"/>
        <v>7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>
        <v>1</v>
      </c>
      <c r="S170" s="414">
        <v>0.02</v>
      </c>
      <c r="T170" s="428">
        <f t="shared" si="16"/>
        <v>12</v>
      </c>
      <c r="U170" s="84"/>
      <c r="V170" s="429">
        <f t="shared" si="19"/>
        <v>12</v>
      </c>
      <c r="W170" s="430">
        <f t="shared" si="20"/>
        <v>4200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2100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6</v>
      </c>
      <c r="U181" s="82"/>
      <c r="V181" s="426">
        <f t="shared" si="19"/>
        <v>6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2566.66666666667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910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980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6</v>
      </c>
      <c r="U189" s="68"/>
      <c r="V189" s="432">
        <f t="shared" si="19"/>
        <v>6</v>
      </c>
      <c r="W189" s="433">
        <f t="shared" si="20"/>
        <v>2100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2</v>
      </c>
      <c r="R191" s="414">
        <v>4</v>
      </c>
      <c r="S191" s="414">
        <v>0.2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385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350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4</v>
      </c>
      <c r="R202" s="412">
        <v>4</v>
      </c>
      <c r="S202" s="412">
        <v>0.2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805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>
        <v>3</v>
      </c>
      <c r="Q203" s="412">
        <v>3</v>
      </c>
      <c r="R203" s="412">
        <v>3</v>
      </c>
      <c r="S203" s="412">
        <v>0.36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350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28</v>
      </c>
      <c r="N204" s="65"/>
      <c r="O204" s="414"/>
      <c r="P204" s="414">
        <v>4</v>
      </c>
      <c r="Q204" s="414">
        <v>7</v>
      </c>
      <c r="R204" s="414">
        <v>8</v>
      </c>
      <c r="S204" s="414">
        <v>0.65</v>
      </c>
      <c r="T204" s="428">
        <f t="shared" si="21"/>
        <v>33</v>
      </c>
      <c r="U204" s="84"/>
      <c r="V204" s="429">
        <f t="shared" si="19"/>
        <v>33</v>
      </c>
      <c r="W204" s="430">
        <f t="shared" si="20"/>
        <v>355.384615384615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1341.66666666667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2022-01-12T03:55:46Z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